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pravce\Documents\poptávkové řízení\Poptávky\2024\VŘ 2-2024\Zadávací dokumentace\"/>
    </mc:Choice>
  </mc:AlternateContent>
  <bookViews>
    <workbookView xWindow="0" yWindow="0" windowWidth="28800" windowHeight="11580"/>
  </bookViews>
  <sheets>
    <sheet name="Rekapitulace stavby" sheetId="1" r:id="rId1"/>
    <sheet name="00 - VRN" sheetId="2" r:id="rId2"/>
    <sheet name="20 - D.02 - Zpevněné ploc..." sheetId="3" r:id="rId3"/>
    <sheet name="30 - D.03 - Krajinářská a..." sheetId="4" r:id="rId4"/>
    <sheet name="40 - D.04 - Mobiliář a vy..." sheetId="5" r:id="rId5"/>
  </sheets>
  <definedNames>
    <definedName name="_xlnm._FilterDatabase" localSheetId="1" hidden="1">'00 - VRN'!$C$116:$K$120</definedName>
    <definedName name="_xlnm._FilterDatabase" localSheetId="2" hidden="1">'20 - D.02 - Zpevněné ploc...'!$C$125:$K$311</definedName>
    <definedName name="_xlnm._FilterDatabase" localSheetId="3" hidden="1">'30 - D.03 - Krajinářská a...'!$C$119:$K$339</definedName>
    <definedName name="_xlnm._FilterDatabase" localSheetId="4" hidden="1">'40 - D.04 - Mobiliář a vy...'!$C$123:$K$210</definedName>
    <definedName name="_xlnm.Print_Titles" localSheetId="1">'00 - VRN'!$116:$116</definedName>
    <definedName name="_xlnm.Print_Titles" localSheetId="2">'20 - D.02 - Zpevněné ploc...'!$125:$125</definedName>
    <definedName name="_xlnm.Print_Titles" localSheetId="3">'30 - D.03 - Krajinářská a...'!$119:$119</definedName>
    <definedName name="_xlnm.Print_Titles" localSheetId="4">'40 - D.04 - Mobiliář a vy...'!$123:$123</definedName>
    <definedName name="_xlnm.Print_Titles" localSheetId="0">'Rekapitulace stavby'!$92:$92</definedName>
    <definedName name="_xlnm.Print_Area" localSheetId="1">'00 - VRN'!$C$4:$J$76,'00 - VRN'!$C$82:$J$98,'00 - VRN'!$C$104:$K$120</definedName>
    <definedName name="_xlnm.Print_Area" localSheetId="2">'20 - D.02 - Zpevněné ploc...'!$C$4:$J$76,'20 - D.02 - Zpevněné ploc...'!$C$82:$J$107,'20 - D.02 - Zpevněné ploc...'!$C$113:$K$311</definedName>
    <definedName name="_xlnm.Print_Area" localSheetId="3">'30 - D.03 - Krajinářská a...'!$C$4:$J$76,'30 - D.03 - Krajinářská a...'!$C$82:$J$101,'30 - D.03 - Krajinářská a...'!$C$107:$K$339</definedName>
    <definedName name="_xlnm.Print_Area" localSheetId="4">'40 - D.04 - Mobiliář a vy...'!$C$4:$J$76,'40 - D.04 - Mobiliář a vy...'!$C$82:$J$105,'40 - D.04 - Mobiliář a vy...'!$C$111:$K$210</definedName>
    <definedName name="_xlnm.Print_Area" localSheetId="0">'Rekapitulace stavby'!$D$4:$AO$76,'Rekapitulace stavby'!$C$82:$AQ$99</definedName>
  </definedNames>
  <calcPr calcId="162913"/>
</workbook>
</file>

<file path=xl/calcChain.xml><?xml version="1.0" encoding="utf-8"?>
<calcChain xmlns="http://schemas.openxmlformats.org/spreadsheetml/2006/main">
  <c r="J37" i="5" l="1"/>
  <c r="J36" i="5"/>
  <c r="AY98" i="1"/>
  <c r="J35" i="5"/>
  <c r="AX98" i="1" s="1"/>
  <c r="BI210" i="5"/>
  <c r="BH210" i="5"/>
  <c r="BG210" i="5"/>
  <c r="BF210" i="5"/>
  <c r="T210" i="5"/>
  <c r="T209" i="5"/>
  <c r="R210" i="5"/>
  <c r="R209" i="5" s="1"/>
  <c r="P210" i="5"/>
  <c r="P209" i="5"/>
  <c r="BI208" i="5"/>
  <c r="BH208" i="5"/>
  <c r="BG208" i="5"/>
  <c r="BF208" i="5"/>
  <c r="T208" i="5"/>
  <c r="R208" i="5"/>
  <c r="P208" i="5"/>
  <c r="BI207" i="5"/>
  <c r="BH207" i="5"/>
  <c r="BG207" i="5"/>
  <c r="BF207" i="5"/>
  <c r="T207" i="5"/>
  <c r="R207" i="5"/>
  <c r="P207" i="5"/>
  <c r="BI206" i="5"/>
  <c r="BH206" i="5"/>
  <c r="BG206" i="5"/>
  <c r="BF206" i="5"/>
  <c r="T206" i="5"/>
  <c r="R206" i="5"/>
  <c r="P206" i="5"/>
  <c r="BI205" i="5"/>
  <c r="BH205" i="5"/>
  <c r="BG205" i="5"/>
  <c r="BF205" i="5"/>
  <c r="T205" i="5"/>
  <c r="R205" i="5"/>
  <c r="P205" i="5"/>
  <c r="BI202" i="5"/>
  <c r="BH202" i="5"/>
  <c r="BG202" i="5"/>
  <c r="BF202" i="5"/>
  <c r="T202" i="5"/>
  <c r="T201" i="5"/>
  <c r="R202" i="5"/>
  <c r="R201" i="5"/>
  <c r="P202" i="5"/>
  <c r="P201" i="5" s="1"/>
  <c r="BI200" i="5"/>
  <c r="BH200" i="5"/>
  <c r="BG200" i="5"/>
  <c r="BF200" i="5"/>
  <c r="T200" i="5"/>
  <c r="R200" i="5"/>
  <c r="P200" i="5"/>
  <c r="BI199" i="5"/>
  <c r="BH199" i="5"/>
  <c r="BG199" i="5"/>
  <c r="BF199" i="5"/>
  <c r="T199" i="5"/>
  <c r="R199" i="5"/>
  <c r="P199" i="5"/>
  <c r="BI198" i="5"/>
  <c r="BH198" i="5"/>
  <c r="BG198" i="5"/>
  <c r="BF198" i="5"/>
  <c r="T198" i="5"/>
  <c r="R198" i="5"/>
  <c r="P198" i="5"/>
  <c r="BI197" i="5"/>
  <c r="BH197" i="5"/>
  <c r="BG197" i="5"/>
  <c r="BF197" i="5"/>
  <c r="T197" i="5"/>
  <c r="R197" i="5"/>
  <c r="P197" i="5"/>
  <c r="BI196" i="5"/>
  <c r="BH196" i="5"/>
  <c r="BG196" i="5"/>
  <c r="BF196" i="5"/>
  <c r="T196" i="5"/>
  <c r="R196" i="5"/>
  <c r="P196" i="5"/>
  <c r="BI195" i="5"/>
  <c r="BH195" i="5"/>
  <c r="BG195" i="5"/>
  <c r="BF195" i="5"/>
  <c r="T195" i="5"/>
  <c r="R195" i="5"/>
  <c r="P195" i="5"/>
  <c r="BI194" i="5"/>
  <c r="BH194" i="5"/>
  <c r="BG194" i="5"/>
  <c r="BF194" i="5"/>
  <c r="T194" i="5"/>
  <c r="R194" i="5"/>
  <c r="P194" i="5"/>
  <c r="BI193" i="5"/>
  <c r="BH193" i="5"/>
  <c r="BG193" i="5"/>
  <c r="BF193" i="5"/>
  <c r="T193" i="5"/>
  <c r="R193" i="5"/>
  <c r="P193" i="5"/>
  <c r="BI192" i="5"/>
  <c r="BH192" i="5"/>
  <c r="BG192" i="5"/>
  <c r="BF192" i="5"/>
  <c r="T192" i="5"/>
  <c r="R192" i="5"/>
  <c r="P192" i="5"/>
  <c r="BI191" i="5"/>
  <c r="BH191" i="5"/>
  <c r="BG191" i="5"/>
  <c r="BF191" i="5"/>
  <c r="T191" i="5"/>
  <c r="R191" i="5"/>
  <c r="P191" i="5"/>
  <c r="BI190" i="5"/>
  <c r="BH190" i="5"/>
  <c r="BG190" i="5"/>
  <c r="BF190" i="5"/>
  <c r="T190" i="5"/>
  <c r="R190" i="5"/>
  <c r="P190" i="5"/>
  <c r="BI189" i="5"/>
  <c r="BH189" i="5"/>
  <c r="BG189" i="5"/>
  <c r="BF189" i="5"/>
  <c r="T189" i="5"/>
  <c r="R189" i="5"/>
  <c r="P189" i="5"/>
  <c r="BI188" i="5"/>
  <c r="BH188" i="5"/>
  <c r="BG188" i="5"/>
  <c r="BF188" i="5"/>
  <c r="T188" i="5"/>
  <c r="R188" i="5"/>
  <c r="P188" i="5"/>
  <c r="BI187" i="5"/>
  <c r="BH187" i="5"/>
  <c r="BG187" i="5"/>
  <c r="BF187" i="5"/>
  <c r="T187" i="5"/>
  <c r="R187" i="5"/>
  <c r="P187" i="5"/>
  <c r="BI186" i="5"/>
  <c r="BH186" i="5"/>
  <c r="BG186" i="5"/>
  <c r="BF186" i="5"/>
  <c r="T186" i="5"/>
  <c r="R186" i="5"/>
  <c r="P186" i="5"/>
  <c r="BI185" i="5"/>
  <c r="BH185" i="5"/>
  <c r="BG185" i="5"/>
  <c r="BF185" i="5"/>
  <c r="T185" i="5"/>
  <c r="R185" i="5"/>
  <c r="P185" i="5"/>
  <c r="BI184" i="5"/>
  <c r="BH184" i="5"/>
  <c r="BG184" i="5"/>
  <c r="BF184" i="5"/>
  <c r="T184" i="5"/>
  <c r="R184" i="5"/>
  <c r="P184" i="5"/>
  <c r="BI183" i="5"/>
  <c r="BH183" i="5"/>
  <c r="BG183" i="5"/>
  <c r="BF183" i="5"/>
  <c r="T183" i="5"/>
  <c r="R183" i="5"/>
  <c r="P183" i="5"/>
  <c r="BI182" i="5"/>
  <c r="BH182" i="5"/>
  <c r="BG182" i="5"/>
  <c r="BF182" i="5"/>
  <c r="T182" i="5"/>
  <c r="R182" i="5"/>
  <c r="P182" i="5"/>
  <c r="BI181" i="5"/>
  <c r="BH181" i="5"/>
  <c r="BG181" i="5"/>
  <c r="BF181" i="5"/>
  <c r="T181" i="5"/>
  <c r="R181" i="5"/>
  <c r="P181" i="5"/>
  <c r="BI180" i="5"/>
  <c r="BH180" i="5"/>
  <c r="BG180" i="5"/>
  <c r="BF180" i="5"/>
  <c r="T180" i="5"/>
  <c r="R180" i="5"/>
  <c r="P180" i="5"/>
  <c r="BI179" i="5"/>
  <c r="BH179" i="5"/>
  <c r="BG179" i="5"/>
  <c r="BF179" i="5"/>
  <c r="T179" i="5"/>
  <c r="R179" i="5"/>
  <c r="P179" i="5"/>
  <c r="BI178" i="5"/>
  <c r="BH178" i="5"/>
  <c r="BG178" i="5"/>
  <c r="BF178" i="5"/>
  <c r="T178" i="5"/>
  <c r="R178" i="5"/>
  <c r="P178" i="5"/>
  <c r="BI177" i="5"/>
  <c r="BH177" i="5"/>
  <c r="BG177" i="5"/>
  <c r="BF177" i="5"/>
  <c r="T177" i="5"/>
  <c r="R177" i="5"/>
  <c r="P177" i="5"/>
  <c r="BI176" i="5"/>
  <c r="BH176" i="5"/>
  <c r="BG176" i="5"/>
  <c r="BF176" i="5"/>
  <c r="T176" i="5"/>
  <c r="R176" i="5"/>
  <c r="P176" i="5"/>
  <c r="BI175" i="5"/>
  <c r="BH175" i="5"/>
  <c r="BG175" i="5"/>
  <c r="BF175" i="5"/>
  <c r="T175" i="5"/>
  <c r="R175" i="5"/>
  <c r="P175" i="5"/>
  <c r="BI174" i="5"/>
  <c r="BH174" i="5"/>
  <c r="BG174" i="5"/>
  <c r="BF174" i="5"/>
  <c r="T174" i="5"/>
  <c r="R174" i="5"/>
  <c r="P174" i="5"/>
  <c r="BI173" i="5"/>
  <c r="BH173" i="5"/>
  <c r="BG173" i="5"/>
  <c r="BF173" i="5"/>
  <c r="T173" i="5"/>
  <c r="R173" i="5"/>
  <c r="P173" i="5"/>
  <c r="BI172" i="5"/>
  <c r="BH172" i="5"/>
  <c r="BG172" i="5"/>
  <c r="BF172" i="5"/>
  <c r="T172" i="5"/>
  <c r="R172" i="5"/>
  <c r="P172" i="5"/>
  <c r="BI171" i="5"/>
  <c r="BH171" i="5"/>
  <c r="BG171" i="5"/>
  <c r="BF171" i="5"/>
  <c r="T171" i="5"/>
  <c r="R171" i="5"/>
  <c r="P171" i="5"/>
  <c r="BI169" i="5"/>
  <c r="BH169" i="5"/>
  <c r="BG169" i="5"/>
  <c r="BF169" i="5"/>
  <c r="T169" i="5"/>
  <c r="R169" i="5"/>
  <c r="P169" i="5"/>
  <c r="BI168" i="5"/>
  <c r="BH168" i="5"/>
  <c r="BG168" i="5"/>
  <c r="BF168" i="5"/>
  <c r="T168" i="5"/>
  <c r="R168" i="5"/>
  <c r="P168" i="5"/>
  <c r="BI167" i="5"/>
  <c r="BH167" i="5"/>
  <c r="BG167" i="5"/>
  <c r="BF167" i="5"/>
  <c r="T167" i="5"/>
  <c r="R167" i="5"/>
  <c r="P167" i="5"/>
  <c r="BI166" i="5"/>
  <c r="BH166" i="5"/>
  <c r="BG166" i="5"/>
  <c r="BF166" i="5"/>
  <c r="T166" i="5"/>
  <c r="R166" i="5"/>
  <c r="P166" i="5"/>
  <c r="BI165" i="5"/>
  <c r="BH165" i="5"/>
  <c r="BG165" i="5"/>
  <c r="BF165" i="5"/>
  <c r="T165" i="5"/>
  <c r="R165" i="5"/>
  <c r="P165" i="5"/>
  <c r="BI162" i="5"/>
  <c r="BH162" i="5"/>
  <c r="BG162" i="5"/>
  <c r="BF162" i="5"/>
  <c r="T162" i="5"/>
  <c r="R162" i="5"/>
  <c r="P162" i="5"/>
  <c r="BI160" i="5"/>
  <c r="BH160" i="5"/>
  <c r="BG160" i="5"/>
  <c r="BF160" i="5"/>
  <c r="T160" i="5"/>
  <c r="R160" i="5"/>
  <c r="P160" i="5"/>
  <c r="BI154" i="5"/>
  <c r="BH154" i="5"/>
  <c r="BG154" i="5"/>
  <c r="BF154" i="5"/>
  <c r="T154" i="5"/>
  <c r="R154" i="5"/>
  <c r="P154" i="5"/>
  <c r="BI148" i="5"/>
  <c r="BH148" i="5"/>
  <c r="BG148" i="5"/>
  <c r="BF148" i="5"/>
  <c r="T148" i="5"/>
  <c r="R148" i="5"/>
  <c r="P148" i="5"/>
  <c r="BI141" i="5"/>
  <c r="BH141" i="5"/>
  <c r="BG141" i="5"/>
  <c r="BF141" i="5"/>
  <c r="T141" i="5"/>
  <c r="R141" i="5"/>
  <c r="P141" i="5"/>
  <c r="BI138" i="5"/>
  <c r="BH138" i="5"/>
  <c r="BG138" i="5"/>
  <c r="BF138" i="5"/>
  <c r="T138" i="5"/>
  <c r="R138" i="5"/>
  <c r="P138" i="5"/>
  <c r="BI137" i="5"/>
  <c r="BH137" i="5"/>
  <c r="BG137" i="5"/>
  <c r="BF137" i="5"/>
  <c r="T137" i="5"/>
  <c r="R137" i="5"/>
  <c r="P137" i="5"/>
  <c r="BI135" i="5"/>
  <c r="BH135" i="5"/>
  <c r="BG135" i="5"/>
  <c r="BF135" i="5"/>
  <c r="T135" i="5"/>
  <c r="R135" i="5"/>
  <c r="P135" i="5"/>
  <c r="BI134" i="5"/>
  <c r="BH134" i="5"/>
  <c r="BG134" i="5"/>
  <c r="BF134" i="5"/>
  <c r="T134" i="5"/>
  <c r="R134" i="5"/>
  <c r="P134" i="5"/>
  <c r="BI127" i="5"/>
  <c r="BH127" i="5"/>
  <c r="BG127" i="5"/>
  <c r="BF127" i="5"/>
  <c r="T127" i="5"/>
  <c r="R127" i="5"/>
  <c r="P127" i="5"/>
  <c r="J121" i="5"/>
  <c r="J120" i="5"/>
  <c r="F120" i="5"/>
  <c r="F118" i="5"/>
  <c r="E116" i="5"/>
  <c r="J92" i="5"/>
  <c r="J91" i="5"/>
  <c r="F91" i="5"/>
  <c r="F89" i="5"/>
  <c r="E87" i="5"/>
  <c r="J18" i="5"/>
  <c r="E18" i="5"/>
  <c r="F92" i="5" s="1"/>
  <c r="J17" i="5"/>
  <c r="J12" i="5"/>
  <c r="J118" i="5" s="1"/>
  <c r="E7" i="5"/>
  <c r="E114" i="5" s="1"/>
  <c r="J37" i="4"/>
  <c r="J36" i="4"/>
  <c r="AY97" i="1" s="1"/>
  <c r="J35" i="4"/>
  <c r="AX97" i="1"/>
  <c r="BI339" i="4"/>
  <c r="BH339" i="4"/>
  <c r="BG339" i="4"/>
  <c r="BF339" i="4"/>
  <c r="T339" i="4"/>
  <c r="T338" i="4" s="1"/>
  <c r="R339" i="4"/>
  <c r="R338" i="4"/>
  <c r="P339" i="4"/>
  <c r="P338" i="4"/>
  <c r="BI337" i="4"/>
  <c r="BH337" i="4"/>
  <c r="BG337" i="4"/>
  <c r="BF337" i="4"/>
  <c r="T337" i="4"/>
  <c r="T336" i="4"/>
  <c r="R337" i="4"/>
  <c r="R336" i="4"/>
  <c r="P337" i="4"/>
  <c r="P336" i="4"/>
  <c r="BI333" i="4"/>
  <c r="BH333" i="4"/>
  <c r="BG333" i="4"/>
  <c r="BF333" i="4"/>
  <c r="T333" i="4"/>
  <c r="R333" i="4"/>
  <c r="P333" i="4"/>
  <c r="BI330" i="4"/>
  <c r="BH330" i="4"/>
  <c r="BG330" i="4"/>
  <c r="BF330" i="4"/>
  <c r="T330" i="4"/>
  <c r="R330" i="4"/>
  <c r="P330" i="4"/>
  <c r="BI327" i="4"/>
  <c r="BH327" i="4"/>
  <c r="BG327" i="4"/>
  <c r="BF327" i="4"/>
  <c r="T327" i="4"/>
  <c r="R327" i="4"/>
  <c r="P327" i="4"/>
  <c r="BI325" i="4"/>
  <c r="BH325" i="4"/>
  <c r="BG325" i="4"/>
  <c r="BF325" i="4"/>
  <c r="T325" i="4"/>
  <c r="R325" i="4"/>
  <c r="P325" i="4"/>
  <c r="BI322" i="4"/>
  <c r="BH322" i="4"/>
  <c r="BG322" i="4"/>
  <c r="BF322" i="4"/>
  <c r="T322" i="4"/>
  <c r="R322" i="4"/>
  <c r="P322" i="4"/>
  <c r="BI319" i="4"/>
  <c r="BH319" i="4"/>
  <c r="BG319" i="4"/>
  <c r="BF319" i="4"/>
  <c r="T319" i="4"/>
  <c r="R319" i="4"/>
  <c r="P319" i="4"/>
  <c r="BI316" i="4"/>
  <c r="BH316" i="4"/>
  <c r="BG316" i="4"/>
  <c r="BF316" i="4"/>
  <c r="T316" i="4"/>
  <c r="R316" i="4"/>
  <c r="P316" i="4"/>
  <c r="BI313" i="4"/>
  <c r="BH313" i="4"/>
  <c r="BG313" i="4"/>
  <c r="BF313" i="4"/>
  <c r="T313" i="4"/>
  <c r="R313" i="4"/>
  <c r="P313" i="4"/>
  <c r="BI308" i="4"/>
  <c r="BH308" i="4"/>
  <c r="BG308" i="4"/>
  <c r="BF308" i="4"/>
  <c r="T308" i="4"/>
  <c r="R308" i="4"/>
  <c r="P308" i="4"/>
  <c r="BI305" i="4"/>
  <c r="BH305" i="4"/>
  <c r="BG305" i="4"/>
  <c r="BF305" i="4"/>
  <c r="T305" i="4"/>
  <c r="R305" i="4"/>
  <c r="P305" i="4"/>
  <c r="BI303" i="4"/>
  <c r="BH303" i="4"/>
  <c r="BG303" i="4"/>
  <c r="BF303" i="4"/>
  <c r="T303" i="4"/>
  <c r="R303" i="4"/>
  <c r="P303" i="4"/>
  <c r="BI301" i="4"/>
  <c r="BH301" i="4"/>
  <c r="BG301" i="4"/>
  <c r="BF301" i="4"/>
  <c r="T301" i="4"/>
  <c r="R301" i="4"/>
  <c r="P301" i="4"/>
  <c r="BI298" i="4"/>
  <c r="BH298" i="4"/>
  <c r="BG298" i="4"/>
  <c r="BF298" i="4"/>
  <c r="T298" i="4"/>
  <c r="R298" i="4"/>
  <c r="P298" i="4"/>
  <c r="BI296" i="4"/>
  <c r="BH296" i="4"/>
  <c r="BG296" i="4"/>
  <c r="BF296" i="4"/>
  <c r="T296" i="4"/>
  <c r="R296" i="4"/>
  <c r="P296" i="4"/>
  <c r="BI294" i="4"/>
  <c r="BH294" i="4"/>
  <c r="BG294" i="4"/>
  <c r="BF294" i="4"/>
  <c r="T294" i="4"/>
  <c r="R294" i="4"/>
  <c r="P294" i="4"/>
  <c r="BI292" i="4"/>
  <c r="BH292" i="4"/>
  <c r="BG292" i="4"/>
  <c r="BF292" i="4"/>
  <c r="T292" i="4"/>
  <c r="R292" i="4"/>
  <c r="P292" i="4"/>
  <c r="BI290" i="4"/>
  <c r="BH290" i="4"/>
  <c r="BG290" i="4"/>
  <c r="BF290" i="4"/>
  <c r="T290" i="4"/>
  <c r="R290" i="4"/>
  <c r="P290" i="4"/>
  <c r="BI288" i="4"/>
  <c r="BH288" i="4"/>
  <c r="BG288" i="4"/>
  <c r="BF288" i="4"/>
  <c r="T288" i="4"/>
  <c r="R288" i="4"/>
  <c r="P288" i="4"/>
  <c r="BI286" i="4"/>
  <c r="BH286" i="4"/>
  <c r="BG286" i="4"/>
  <c r="BF286" i="4"/>
  <c r="T286" i="4"/>
  <c r="R286" i="4"/>
  <c r="P286" i="4"/>
  <c r="BI283" i="4"/>
  <c r="BH283" i="4"/>
  <c r="BG283" i="4"/>
  <c r="BF283" i="4"/>
  <c r="T283" i="4"/>
  <c r="R283" i="4"/>
  <c r="P283" i="4"/>
  <c r="BI281" i="4"/>
  <c r="BH281" i="4"/>
  <c r="BG281" i="4"/>
  <c r="BF281" i="4"/>
  <c r="T281" i="4"/>
  <c r="R281" i="4"/>
  <c r="P281" i="4"/>
  <c r="BI279" i="4"/>
  <c r="BH279" i="4"/>
  <c r="BG279" i="4"/>
  <c r="BF279" i="4"/>
  <c r="T279" i="4"/>
  <c r="R279" i="4"/>
  <c r="P279" i="4"/>
  <c r="BI277" i="4"/>
  <c r="BH277" i="4"/>
  <c r="BG277" i="4"/>
  <c r="BF277" i="4"/>
  <c r="T277" i="4"/>
  <c r="R277" i="4"/>
  <c r="P277" i="4"/>
  <c r="BI275" i="4"/>
  <c r="BH275" i="4"/>
  <c r="BG275" i="4"/>
  <c r="BF275" i="4"/>
  <c r="T275" i="4"/>
  <c r="R275" i="4"/>
  <c r="P275" i="4"/>
  <c r="BI273" i="4"/>
  <c r="BH273" i="4"/>
  <c r="BG273" i="4"/>
  <c r="BF273" i="4"/>
  <c r="T273" i="4"/>
  <c r="R273" i="4"/>
  <c r="P273" i="4"/>
  <c r="BI270" i="4"/>
  <c r="BH270" i="4"/>
  <c r="BG270" i="4"/>
  <c r="BF270" i="4"/>
  <c r="T270" i="4"/>
  <c r="R270" i="4"/>
  <c r="P270" i="4"/>
  <c r="BI268" i="4"/>
  <c r="BH268" i="4"/>
  <c r="BG268" i="4"/>
  <c r="BF268" i="4"/>
  <c r="T268" i="4"/>
  <c r="R268" i="4"/>
  <c r="P268" i="4"/>
  <c r="BI266" i="4"/>
  <c r="BH266" i="4"/>
  <c r="BG266" i="4"/>
  <c r="BF266" i="4"/>
  <c r="T266" i="4"/>
  <c r="R266" i="4"/>
  <c r="P266" i="4"/>
  <c r="BI264" i="4"/>
  <c r="BH264" i="4"/>
  <c r="BG264" i="4"/>
  <c r="BF264" i="4"/>
  <c r="T264" i="4"/>
  <c r="R264" i="4"/>
  <c r="P264" i="4"/>
  <c r="BI261" i="4"/>
  <c r="BH261" i="4"/>
  <c r="BG261" i="4"/>
  <c r="BF261" i="4"/>
  <c r="T261" i="4"/>
  <c r="R261" i="4"/>
  <c r="P261" i="4"/>
  <c r="BI258" i="4"/>
  <c r="BH258" i="4"/>
  <c r="BG258" i="4"/>
  <c r="BF258" i="4"/>
  <c r="T258" i="4"/>
  <c r="R258" i="4"/>
  <c r="P258" i="4"/>
  <c r="BI256" i="4"/>
  <c r="BH256" i="4"/>
  <c r="BG256" i="4"/>
  <c r="BF256" i="4"/>
  <c r="T256" i="4"/>
  <c r="R256" i="4"/>
  <c r="P256" i="4"/>
  <c r="BI253" i="4"/>
  <c r="BH253" i="4"/>
  <c r="BG253" i="4"/>
  <c r="BF253" i="4"/>
  <c r="T253" i="4"/>
  <c r="R253" i="4"/>
  <c r="P253" i="4"/>
  <c r="BI251" i="4"/>
  <c r="BH251" i="4"/>
  <c r="BG251" i="4"/>
  <c r="BF251" i="4"/>
  <c r="T251" i="4"/>
  <c r="R251" i="4"/>
  <c r="P251" i="4"/>
  <c r="BI249" i="4"/>
  <c r="BH249" i="4"/>
  <c r="BG249" i="4"/>
  <c r="BF249" i="4"/>
  <c r="T249" i="4"/>
  <c r="R249" i="4"/>
  <c r="P249" i="4"/>
  <c r="BI247" i="4"/>
  <c r="BH247" i="4"/>
  <c r="BG247" i="4"/>
  <c r="BF247" i="4"/>
  <c r="T247" i="4"/>
  <c r="R247" i="4"/>
  <c r="P247" i="4"/>
  <c r="BI244" i="4"/>
  <c r="BH244" i="4"/>
  <c r="BG244" i="4"/>
  <c r="BF244" i="4"/>
  <c r="T244" i="4"/>
  <c r="R244" i="4"/>
  <c r="P244" i="4"/>
  <c r="BI242" i="4"/>
  <c r="BH242" i="4"/>
  <c r="BG242" i="4"/>
  <c r="BF242" i="4"/>
  <c r="T242" i="4"/>
  <c r="R242" i="4"/>
  <c r="P242" i="4"/>
  <c r="BI240" i="4"/>
  <c r="BH240" i="4"/>
  <c r="BG240" i="4"/>
  <c r="BF240" i="4"/>
  <c r="T240" i="4"/>
  <c r="R240" i="4"/>
  <c r="P240" i="4"/>
  <c r="BI237" i="4"/>
  <c r="BH237" i="4"/>
  <c r="BG237" i="4"/>
  <c r="BF237" i="4"/>
  <c r="T237" i="4"/>
  <c r="R237" i="4"/>
  <c r="P237" i="4"/>
  <c r="BI235" i="4"/>
  <c r="BH235" i="4"/>
  <c r="BG235" i="4"/>
  <c r="BF235" i="4"/>
  <c r="T235" i="4"/>
  <c r="R235" i="4"/>
  <c r="P235" i="4"/>
  <c r="BI232" i="4"/>
  <c r="BH232" i="4"/>
  <c r="BG232" i="4"/>
  <c r="BF232" i="4"/>
  <c r="T232" i="4"/>
  <c r="R232" i="4"/>
  <c r="P232" i="4"/>
  <c r="BI231" i="4"/>
  <c r="BH231" i="4"/>
  <c r="BG231" i="4"/>
  <c r="BF231" i="4"/>
  <c r="T231" i="4"/>
  <c r="R231" i="4"/>
  <c r="P231" i="4"/>
  <c r="BI230" i="4"/>
  <c r="BH230" i="4"/>
  <c r="BG230" i="4"/>
  <c r="BF230" i="4"/>
  <c r="T230" i="4"/>
  <c r="R230" i="4"/>
  <c r="P230" i="4"/>
  <c r="BI229" i="4"/>
  <c r="BH229" i="4"/>
  <c r="BG229" i="4"/>
  <c r="BF229" i="4"/>
  <c r="T229" i="4"/>
  <c r="R229" i="4"/>
  <c r="P229" i="4"/>
  <c r="BI228" i="4"/>
  <c r="BH228" i="4"/>
  <c r="BG228" i="4"/>
  <c r="BF228" i="4"/>
  <c r="T228" i="4"/>
  <c r="R228" i="4"/>
  <c r="P228" i="4"/>
  <c r="BI227" i="4"/>
  <c r="BH227" i="4"/>
  <c r="BG227" i="4"/>
  <c r="BF227" i="4"/>
  <c r="T227" i="4"/>
  <c r="R227" i="4"/>
  <c r="P227" i="4"/>
  <c r="BI226" i="4"/>
  <c r="BH226" i="4"/>
  <c r="BG226" i="4"/>
  <c r="BF226" i="4"/>
  <c r="T226" i="4"/>
  <c r="R226" i="4"/>
  <c r="P226" i="4"/>
  <c r="BI225" i="4"/>
  <c r="BH225" i="4"/>
  <c r="BG225" i="4"/>
  <c r="BF225" i="4"/>
  <c r="T225" i="4"/>
  <c r="R225" i="4"/>
  <c r="P225" i="4"/>
  <c r="BI222" i="4"/>
  <c r="BH222" i="4"/>
  <c r="BG222" i="4"/>
  <c r="BF222" i="4"/>
  <c r="T222" i="4"/>
  <c r="R222" i="4"/>
  <c r="P222" i="4"/>
  <c r="BI221" i="4"/>
  <c r="BH221" i="4"/>
  <c r="BG221" i="4"/>
  <c r="BF221" i="4"/>
  <c r="T221" i="4"/>
  <c r="R221" i="4"/>
  <c r="P221" i="4"/>
  <c r="BI219" i="4"/>
  <c r="BH219" i="4"/>
  <c r="BG219" i="4"/>
  <c r="BF219" i="4"/>
  <c r="T219" i="4"/>
  <c r="R219" i="4"/>
  <c r="P219" i="4"/>
  <c r="BI218" i="4"/>
  <c r="BH218" i="4"/>
  <c r="BG218" i="4"/>
  <c r="BF218" i="4"/>
  <c r="T218" i="4"/>
  <c r="R218" i="4"/>
  <c r="P218" i="4"/>
  <c r="BI217" i="4"/>
  <c r="BH217" i="4"/>
  <c r="BG217" i="4"/>
  <c r="BF217" i="4"/>
  <c r="T217" i="4"/>
  <c r="R217" i="4"/>
  <c r="P217" i="4"/>
  <c r="BI216" i="4"/>
  <c r="BH216" i="4"/>
  <c r="BG216" i="4"/>
  <c r="BF216" i="4"/>
  <c r="T216" i="4"/>
  <c r="R216" i="4"/>
  <c r="P216" i="4"/>
  <c r="BI215" i="4"/>
  <c r="BH215" i="4"/>
  <c r="BG215" i="4"/>
  <c r="BF215" i="4"/>
  <c r="T215" i="4"/>
  <c r="R215" i="4"/>
  <c r="P215" i="4"/>
  <c r="BI214" i="4"/>
  <c r="BH214" i="4"/>
  <c r="BG214" i="4"/>
  <c r="BF214" i="4"/>
  <c r="T214" i="4"/>
  <c r="R214" i="4"/>
  <c r="P214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11" i="4"/>
  <c r="BH211" i="4"/>
  <c r="BG211" i="4"/>
  <c r="BF211" i="4"/>
  <c r="T211" i="4"/>
  <c r="R211" i="4"/>
  <c r="P211" i="4"/>
  <c r="BI210" i="4"/>
  <c r="BH210" i="4"/>
  <c r="BG210" i="4"/>
  <c r="BF210" i="4"/>
  <c r="T210" i="4"/>
  <c r="R210" i="4"/>
  <c r="P210" i="4"/>
  <c r="BI208" i="4"/>
  <c r="BH208" i="4"/>
  <c r="BG208" i="4"/>
  <c r="BF208" i="4"/>
  <c r="T208" i="4"/>
  <c r="R208" i="4"/>
  <c r="P208" i="4"/>
  <c r="BI206" i="4"/>
  <c r="BH206" i="4"/>
  <c r="BG206" i="4"/>
  <c r="BF206" i="4"/>
  <c r="T206" i="4"/>
  <c r="R206" i="4"/>
  <c r="P206" i="4"/>
  <c r="BI204" i="4"/>
  <c r="BH204" i="4"/>
  <c r="BG204" i="4"/>
  <c r="BF204" i="4"/>
  <c r="T204" i="4"/>
  <c r="R204" i="4"/>
  <c r="P204" i="4"/>
  <c r="BI202" i="4"/>
  <c r="BH202" i="4"/>
  <c r="BG202" i="4"/>
  <c r="BF202" i="4"/>
  <c r="T202" i="4"/>
  <c r="R202" i="4"/>
  <c r="P202" i="4"/>
  <c r="BI200" i="4"/>
  <c r="BH200" i="4"/>
  <c r="BG200" i="4"/>
  <c r="BF200" i="4"/>
  <c r="T200" i="4"/>
  <c r="R200" i="4"/>
  <c r="P200" i="4"/>
  <c r="BI198" i="4"/>
  <c r="BH198" i="4"/>
  <c r="BG198" i="4"/>
  <c r="BF198" i="4"/>
  <c r="T198" i="4"/>
  <c r="R198" i="4"/>
  <c r="P198" i="4"/>
  <c r="BI196" i="4"/>
  <c r="BH196" i="4"/>
  <c r="BG196" i="4"/>
  <c r="BF196" i="4"/>
  <c r="T196" i="4"/>
  <c r="R196" i="4"/>
  <c r="P196" i="4"/>
  <c r="BI195" i="4"/>
  <c r="BH195" i="4"/>
  <c r="BG195" i="4"/>
  <c r="BF195" i="4"/>
  <c r="T195" i="4"/>
  <c r="R195" i="4"/>
  <c r="P195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90" i="4"/>
  <c r="BH190" i="4"/>
  <c r="BG190" i="4"/>
  <c r="BF190" i="4"/>
  <c r="T190" i="4"/>
  <c r="R190" i="4"/>
  <c r="P190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7" i="4"/>
  <c r="BH187" i="4"/>
  <c r="BG187" i="4"/>
  <c r="BF187" i="4"/>
  <c r="T187" i="4"/>
  <c r="R187" i="4"/>
  <c r="P187" i="4"/>
  <c r="BI186" i="4"/>
  <c r="BH186" i="4"/>
  <c r="BG186" i="4"/>
  <c r="BF186" i="4"/>
  <c r="T186" i="4"/>
  <c r="R186" i="4"/>
  <c r="P186" i="4"/>
  <c r="BI185" i="4"/>
  <c r="BH185" i="4"/>
  <c r="BG185" i="4"/>
  <c r="BF185" i="4"/>
  <c r="T185" i="4"/>
  <c r="R185" i="4"/>
  <c r="P185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6" i="4"/>
  <c r="BH176" i="4"/>
  <c r="BG176" i="4"/>
  <c r="BF176" i="4"/>
  <c r="T176" i="4"/>
  <c r="R176" i="4"/>
  <c r="P176" i="4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70" i="4"/>
  <c r="BH170" i="4"/>
  <c r="BG170" i="4"/>
  <c r="BF170" i="4"/>
  <c r="T170" i="4"/>
  <c r="R170" i="4"/>
  <c r="P170" i="4"/>
  <c r="BI168" i="4"/>
  <c r="BH168" i="4"/>
  <c r="BG168" i="4"/>
  <c r="BF168" i="4"/>
  <c r="T168" i="4"/>
  <c r="R168" i="4"/>
  <c r="P168" i="4"/>
  <c r="BI166" i="4"/>
  <c r="BH166" i="4"/>
  <c r="BG166" i="4"/>
  <c r="BF166" i="4"/>
  <c r="T166" i="4"/>
  <c r="R166" i="4"/>
  <c r="P166" i="4"/>
  <c r="BI164" i="4"/>
  <c r="BH164" i="4"/>
  <c r="BG164" i="4"/>
  <c r="BF164" i="4"/>
  <c r="T164" i="4"/>
  <c r="R164" i="4"/>
  <c r="P164" i="4"/>
  <c r="BI161" i="4"/>
  <c r="BH161" i="4"/>
  <c r="BG161" i="4"/>
  <c r="BF161" i="4"/>
  <c r="T161" i="4"/>
  <c r="R161" i="4"/>
  <c r="P161" i="4"/>
  <c r="BI159" i="4"/>
  <c r="BH159" i="4"/>
  <c r="BG159" i="4"/>
  <c r="BF159" i="4"/>
  <c r="T159" i="4"/>
  <c r="R159" i="4"/>
  <c r="P159" i="4"/>
  <c r="BI157" i="4"/>
  <c r="BH157" i="4"/>
  <c r="BG157" i="4"/>
  <c r="BF157" i="4"/>
  <c r="T157" i="4"/>
  <c r="R157" i="4"/>
  <c r="P157" i="4"/>
  <c r="BI155" i="4"/>
  <c r="BH155" i="4"/>
  <c r="BG155" i="4"/>
  <c r="BF155" i="4"/>
  <c r="T155" i="4"/>
  <c r="R155" i="4"/>
  <c r="P155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R151" i="4"/>
  <c r="P151" i="4"/>
  <c r="BI149" i="4"/>
  <c r="BH149" i="4"/>
  <c r="BG149" i="4"/>
  <c r="BF149" i="4"/>
  <c r="T149" i="4"/>
  <c r="R149" i="4"/>
  <c r="P149" i="4"/>
  <c r="BI147" i="4"/>
  <c r="BH147" i="4"/>
  <c r="BG147" i="4"/>
  <c r="BF147" i="4"/>
  <c r="T147" i="4"/>
  <c r="R147" i="4"/>
  <c r="P147" i="4"/>
  <c r="BI145" i="4"/>
  <c r="BH145" i="4"/>
  <c r="BG145" i="4"/>
  <c r="BF145" i="4"/>
  <c r="T145" i="4"/>
  <c r="R145" i="4"/>
  <c r="P145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6" i="4"/>
  <c r="BH136" i="4"/>
  <c r="BG136" i="4"/>
  <c r="BF136" i="4"/>
  <c r="T136" i="4"/>
  <c r="R136" i="4"/>
  <c r="P136" i="4"/>
  <c r="BI134" i="4"/>
  <c r="BH134" i="4"/>
  <c r="BG134" i="4"/>
  <c r="BF134" i="4"/>
  <c r="T134" i="4"/>
  <c r="R134" i="4"/>
  <c r="P134" i="4"/>
  <c r="BI131" i="4"/>
  <c r="BH131" i="4"/>
  <c r="BG131" i="4"/>
  <c r="BF131" i="4"/>
  <c r="T131" i="4"/>
  <c r="R131" i="4"/>
  <c r="P131" i="4"/>
  <c r="BI129" i="4"/>
  <c r="BH129" i="4"/>
  <c r="BG129" i="4"/>
  <c r="BF129" i="4"/>
  <c r="T129" i="4"/>
  <c r="R129" i="4"/>
  <c r="P129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3" i="4"/>
  <c r="BH123" i="4"/>
  <c r="BG123" i="4"/>
  <c r="BF123" i="4"/>
  <c r="T123" i="4"/>
  <c r="R123" i="4"/>
  <c r="P123" i="4"/>
  <c r="J117" i="4"/>
  <c r="J116" i="4"/>
  <c r="F116" i="4"/>
  <c r="F114" i="4"/>
  <c r="E112" i="4"/>
  <c r="J92" i="4"/>
  <c r="J91" i="4"/>
  <c r="F91" i="4"/>
  <c r="F89" i="4"/>
  <c r="E87" i="4"/>
  <c r="J18" i="4"/>
  <c r="E18" i="4"/>
  <c r="F117" i="4"/>
  <c r="J17" i="4"/>
  <c r="J12" i="4"/>
  <c r="J89" i="4" s="1"/>
  <c r="E7" i="4"/>
  <c r="E85" i="4" s="1"/>
  <c r="J37" i="3"/>
  <c r="J36" i="3"/>
  <c r="AY96" i="1"/>
  <c r="J35" i="3"/>
  <c r="AX96" i="1"/>
  <c r="BI311" i="3"/>
  <c r="BH311" i="3"/>
  <c r="BG311" i="3"/>
  <c r="BF311" i="3"/>
  <c r="T311" i="3"/>
  <c r="T310" i="3"/>
  <c r="R311" i="3"/>
  <c r="R310" i="3"/>
  <c r="P311" i="3"/>
  <c r="P310" i="3" s="1"/>
  <c r="BI309" i="3"/>
  <c r="BH309" i="3"/>
  <c r="BG309" i="3"/>
  <c r="BF309" i="3"/>
  <c r="T309" i="3"/>
  <c r="R309" i="3"/>
  <c r="P309" i="3"/>
  <c r="BI307" i="3"/>
  <c r="BH307" i="3"/>
  <c r="BG307" i="3"/>
  <c r="BF307" i="3"/>
  <c r="T307" i="3"/>
  <c r="R307" i="3"/>
  <c r="P307" i="3"/>
  <c r="BI301" i="3"/>
  <c r="BH301" i="3"/>
  <c r="BG301" i="3"/>
  <c r="BF301" i="3"/>
  <c r="T301" i="3"/>
  <c r="R301" i="3"/>
  <c r="P301" i="3"/>
  <c r="BI298" i="3"/>
  <c r="BH298" i="3"/>
  <c r="BG298" i="3"/>
  <c r="BF298" i="3"/>
  <c r="T298" i="3"/>
  <c r="T297" i="3"/>
  <c r="R298" i="3"/>
  <c r="R297" i="3" s="1"/>
  <c r="P298" i="3"/>
  <c r="P297" i="3"/>
  <c r="BI296" i="3"/>
  <c r="BH296" i="3"/>
  <c r="BG296" i="3"/>
  <c r="BF296" i="3"/>
  <c r="T296" i="3"/>
  <c r="R296" i="3"/>
  <c r="P296" i="3"/>
  <c r="BI295" i="3"/>
  <c r="BH295" i="3"/>
  <c r="BG295" i="3"/>
  <c r="BF295" i="3"/>
  <c r="T295" i="3"/>
  <c r="R295" i="3"/>
  <c r="P295" i="3"/>
  <c r="BI294" i="3"/>
  <c r="BH294" i="3"/>
  <c r="BG294" i="3"/>
  <c r="BF294" i="3"/>
  <c r="T294" i="3"/>
  <c r="R294" i="3"/>
  <c r="P294" i="3"/>
  <c r="BI292" i="3"/>
  <c r="BH292" i="3"/>
  <c r="BG292" i="3"/>
  <c r="BF292" i="3"/>
  <c r="T292" i="3"/>
  <c r="R292" i="3"/>
  <c r="P292" i="3"/>
  <c r="BI290" i="3"/>
  <c r="BH290" i="3"/>
  <c r="BG290" i="3"/>
  <c r="BF290" i="3"/>
  <c r="T290" i="3"/>
  <c r="R290" i="3"/>
  <c r="P290" i="3"/>
  <c r="BI288" i="3"/>
  <c r="BH288" i="3"/>
  <c r="BG288" i="3"/>
  <c r="BF288" i="3"/>
  <c r="T288" i="3"/>
  <c r="R288" i="3"/>
  <c r="P288" i="3"/>
  <c r="BI286" i="3"/>
  <c r="BH286" i="3"/>
  <c r="BG286" i="3"/>
  <c r="BF286" i="3"/>
  <c r="T286" i="3"/>
  <c r="R286" i="3"/>
  <c r="P286" i="3"/>
  <c r="BI274" i="3"/>
  <c r="BH274" i="3"/>
  <c r="BG274" i="3"/>
  <c r="BF274" i="3"/>
  <c r="T274" i="3"/>
  <c r="R274" i="3"/>
  <c r="P274" i="3"/>
  <c r="BI272" i="3"/>
  <c r="BH272" i="3"/>
  <c r="BG272" i="3"/>
  <c r="BF272" i="3"/>
  <c r="T272" i="3"/>
  <c r="R272" i="3"/>
  <c r="P272" i="3"/>
  <c r="BI260" i="3"/>
  <c r="BH260" i="3"/>
  <c r="BG260" i="3"/>
  <c r="BF260" i="3"/>
  <c r="T260" i="3"/>
  <c r="R260" i="3"/>
  <c r="P260" i="3"/>
  <c r="BI258" i="3"/>
  <c r="BH258" i="3"/>
  <c r="BG258" i="3"/>
  <c r="BF258" i="3"/>
  <c r="T258" i="3"/>
  <c r="R258" i="3"/>
  <c r="P258" i="3"/>
  <c r="BI257" i="3"/>
  <c r="BH257" i="3"/>
  <c r="BG257" i="3"/>
  <c r="BF257" i="3"/>
  <c r="T257" i="3"/>
  <c r="R257" i="3"/>
  <c r="P257" i="3"/>
  <c r="BI255" i="3"/>
  <c r="BH255" i="3"/>
  <c r="BG255" i="3"/>
  <c r="BF255" i="3"/>
  <c r="T255" i="3"/>
  <c r="R255" i="3"/>
  <c r="P255" i="3"/>
  <c r="BI252" i="3"/>
  <c r="BH252" i="3"/>
  <c r="BG252" i="3"/>
  <c r="BF252" i="3"/>
  <c r="T252" i="3"/>
  <c r="R252" i="3"/>
  <c r="P252" i="3"/>
  <c r="BI251" i="3"/>
  <c r="BH251" i="3"/>
  <c r="BG251" i="3"/>
  <c r="BF251" i="3"/>
  <c r="T251" i="3"/>
  <c r="R251" i="3"/>
  <c r="P251" i="3"/>
  <c r="BI250" i="3"/>
  <c r="BH250" i="3"/>
  <c r="BG250" i="3"/>
  <c r="BF250" i="3"/>
  <c r="T250" i="3"/>
  <c r="R250" i="3"/>
  <c r="P250" i="3"/>
  <c r="BI248" i="3"/>
  <c r="BH248" i="3"/>
  <c r="BG248" i="3"/>
  <c r="BF248" i="3"/>
  <c r="T248" i="3"/>
  <c r="R248" i="3"/>
  <c r="P248" i="3"/>
  <c r="BI246" i="3"/>
  <c r="BH246" i="3"/>
  <c r="BG246" i="3"/>
  <c r="BF246" i="3"/>
  <c r="T246" i="3"/>
  <c r="R246" i="3"/>
  <c r="P246" i="3"/>
  <c r="BI244" i="3"/>
  <c r="BH244" i="3"/>
  <c r="BG244" i="3"/>
  <c r="BF244" i="3"/>
  <c r="T244" i="3"/>
  <c r="R244" i="3"/>
  <c r="P244" i="3"/>
  <c r="BI242" i="3"/>
  <c r="BH242" i="3"/>
  <c r="BG242" i="3"/>
  <c r="BF242" i="3"/>
  <c r="T242" i="3"/>
  <c r="R242" i="3"/>
  <c r="P242" i="3"/>
  <c r="BI240" i="3"/>
  <c r="BH240" i="3"/>
  <c r="BG240" i="3"/>
  <c r="BF240" i="3"/>
  <c r="T240" i="3"/>
  <c r="R240" i="3"/>
  <c r="P240" i="3"/>
  <c r="BI238" i="3"/>
  <c r="BH238" i="3"/>
  <c r="BG238" i="3"/>
  <c r="BF238" i="3"/>
  <c r="T238" i="3"/>
  <c r="R238" i="3"/>
  <c r="P238" i="3"/>
  <c r="BI235" i="3"/>
  <c r="BH235" i="3"/>
  <c r="BG235" i="3"/>
  <c r="BF235" i="3"/>
  <c r="T235" i="3"/>
  <c r="R235" i="3"/>
  <c r="P235" i="3"/>
  <c r="BI233" i="3"/>
  <c r="BH233" i="3"/>
  <c r="BG233" i="3"/>
  <c r="BF233" i="3"/>
  <c r="T233" i="3"/>
  <c r="R233" i="3"/>
  <c r="P233" i="3"/>
  <c r="BI228" i="3"/>
  <c r="BH228" i="3"/>
  <c r="BG228" i="3"/>
  <c r="BF228" i="3"/>
  <c r="T228" i="3"/>
  <c r="R228" i="3"/>
  <c r="P228" i="3"/>
  <c r="BI226" i="3"/>
  <c r="BH226" i="3"/>
  <c r="BG226" i="3"/>
  <c r="BF226" i="3"/>
  <c r="T226" i="3"/>
  <c r="R226" i="3"/>
  <c r="P226" i="3"/>
  <c r="BI224" i="3"/>
  <c r="BH224" i="3"/>
  <c r="BG224" i="3"/>
  <c r="BF224" i="3"/>
  <c r="T224" i="3"/>
  <c r="R224" i="3"/>
  <c r="P224" i="3"/>
  <c r="BI222" i="3"/>
  <c r="BH222" i="3"/>
  <c r="BG222" i="3"/>
  <c r="BF222" i="3"/>
  <c r="T222" i="3"/>
  <c r="R222" i="3"/>
  <c r="P222" i="3"/>
  <c r="BI220" i="3"/>
  <c r="BH220" i="3"/>
  <c r="BG220" i="3"/>
  <c r="BF220" i="3"/>
  <c r="T220" i="3"/>
  <c r="R220" i="3"/>
  <c r="P220" i="3"/>
  <c r="BI218" i="3"/>
  <c r="BH218" i="3"/>
  <c r="BG218" i="3"/>
  <c r="BF218" i="3"/>
  <c r="T218" i="3"/>
  <c r="R218" i="3"/>
  <c r="P218" i="3"/>
  <c r="BI215" i="3"/>
  <c r="BH215" i="3"/>
  <c r="BG215" i="3"/>
  <c r="BF215" i="3"/>
  <c r="T215" i="3"/>
  <c r="T214" i="3"/>
  <c r="R215" i="3"/>
  <c r="R214" i="3" s="1"/>
  <c r="P215" i="3"/>
  <c r="P214" i="3"/>
  <c r="BI213" i="3"/>
  <c r="BH213" i="3"/>
  <c r="BG213" i="3"/>
  <c r="BF213" i="3"/>
  <c r="T213" i="3"/>
  <c r="R213" i="3"/>
  <c r="P213" i="3"/>
  <c r="BI211" i="3"/>
  <c r="BH211" i="3"/>
  <c r="BG211" i="3"/>
  <c r="BF211" i="3"/>
  <c r="T211" i="3"/>
  <c r="R211" i="3"/>
  <c r="P211" i="3"/>
  <c r="BI209" i="3"/>
  <c r="BH209" i="3"/>
  <c r="BG209" i="3"/>
  <c r="BF209" i="3"/>
  <c r="T209" i="3"/>
  <c r="R209" i="3"/>
  <c r="P209" i="3"/>
  <c r="BI207" i="3"/>
  <c r="BH207" i="3"/>
  <c r="BG207" i="3"/>
  <c r="BF207" i="3"/>
  <c r="T207" i="3"/>
  <c r="R207" i="3"/>
  <c r="P207" i="3"/>
  <c r="BI206" i="3"/>
  <c r="BH206" i="3"/>
  <c r="BG206" i="3"/>
  <c r="BF206" i="3"/>
  <c r="T206" i="3"/>
  <c r="R206" i="3"/>
  <c r="P206" i="3"/>
  <c r="BI204" i="3"/>
  <c r="BH204" i="3"/>
  <c r="BG204" i="3"/>
  <c r="BF204" i="3"/>
  <c r="T204" i="3"/>
  <c r="R204" i="3"/>
  <c r="P204" i="3"/>
  <c r="BI202" i="3"/>
  <c r="BH202" i="3"/>
  <c r="BG202" i="3"/>
  <c r="BF202" i="3"/>
  <c r="T202" i="3"/>
  <c r="R202" i="3"/>
  <c r="P202" i="3"/>
  <c r="BI199" i="3"/>
  <c r="BH199" i="3"/>
  <c r="BG199" i="3"/>
  <c r="BF199" i="3"/>
  <c r="T199" i="3"/>
  <c r="R199" i="3"/>
  <c r="P199" i="3"/>
  <c r="BI197" i="3"/>
  <c r="BH197" i="3"/>
  <c r="BG197" i="3"/>
  <c r="BF197" i="3"/>
  <c r="T197" i="3"/>
  <c r="R197" i="3"/>
  <c r="P197" i="3"/>
  <c r="BI195" i="3"/>
  <c r="BH195" i="3"/>
  <c r="BG195" i="3"/>
  <c r="BF195" i="3"/>
  <c r="T195" i="3"/>
  <c r="R195" i="3"/>
  <c r="P195" i="3"/>
  <c r="BI193" i="3"/>
  <c r="BH193" i="3"/>
  <c r="BG193" i="3"/>
  <c r="BF193" i="3"/>
  <c r="T193" i="3"/>
  <c r="R193" i="3"/>
  <c r="P193" i="3"/>
  <c r="BI191" i="3"/>
  <c r="BH191" i="3"/>
  <c r="BG191" i="3"/>
  <c r="BF191" i="3"/>
  <c r="T191" i="3"/>
  <c r="R191" i="3"/>
  <c r="P191" i="3"/>
  <c r="BI187" i="3"/>
  <c r="BH187" i="3"/>
  <c r="BG187" i="3"/>
  <c r="BF187" i="3"/>
  <c r="T187" i="3"/>
  <c r="R187" i="3"/>
  <c r="P187" i="3"/>
  <c r="BI184" i="3"/>
  <c r="BH184" i="3"/>
  <c r="BG184" i="3"/>
  <c r="BF184" i="3"/>
  <c r="T184" i="3"/>
  <c r="R184" i="3"/>
  <c r="P184" i="3"/>
  <c r="BI172" i="3"/>
  <c r="BH172" i="3"/>
  <c r="BG172" i="3"/>
  <c r="BF172" i="3"/>
  <c r="T172" i="3"/>
  <c r="R172" i="3"/>
  <c r="P172" i="3"/>
  <c r="BI169" i="3"/>
  <c r="BH169" i="3"/>
  <c r="BG169" i="3"/>
  <c r="BF169" i="3"/>
  <c r="T169" i="3"/>
  <c r="R169" i="3"/>
  <c r="P169" i="3"/>
  <c r="BI167" i="3"/>
  <c r="BH167" i="3"/>
  <c r="BG167" i="3"/>
  <c r="BF167" i="3"/>
  <c r="T167" i="3"/>
  <c r="R167" i="3"/>
  <c r="P167" i="3"/>
  <c r="BI164" i="3"/>
  <c r="BH164" i="3"/>
  <c r="BG164" i="3"/>
  <c r="BF164" i="3"/>
  <c r="T164" i="3"/>
  <c r="R164" i="3"/>
  <c r="P164" i="3"/>
  <c r="BI162" i="3"/>
  <c r="BH162" i="3"/>
  <c r="BG162" i="3"/>
  <c r="BF162" i="3"/>
  <c r="T162" i="3"/>
  <c r="R162" i="3"/>
  <c r="P162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3" i="3"/>
  <c r="BH153" i="3"/>
  <c r="BG153" i="3"/>
  <c r="BF153" i="3"/>
  <c r="T153" i="3"/>
  <c r="R153" i="3"/>
  <c r="P153" i="3"/>
  <c r="BI151" i="3"/>
  <c r="BH151" i="3"/>
  <c r="BG151" i="3"/>
  <c r="BF151" i="3"/>
  <c r="T151" i="3"/>
  <c r="R151" i="3"/>
  <c r="P151" i="3"/>
  <c r="BI149" i="3"/>
  <c r="BH149" i="3"/>
  <c r="BG149" i="3"/>
  <c r="BF149" i="3"/>
  <c r="T149" i="3"/>
  <c r="R149" i="3"/>
  <c r="P149" i="3"/>
  <c r="BI147" i="3"/>
  <c r="BH147" i="3"/>
  <c r="BG147" i="3"/>
  <c r="BF147" i="3"/>
  <c r="T147" i="3"/>
  <c r="R147" i="3"/>
  <c r="P147" i="3"/>
  <c r="BI144" i="3"/>
  <c r="BH144" i="3"/>
  <c r="BG144" i="3"/>
  <c r="BF144" i="3"/>
  <c r="T144" i="3"/>
  <c r="R144" i="3"/>
  <c r="P144" i="3"/>
  <c r="BI141" i="3"/>
  <c r="BH141" i="3"/>
  <c r="BG141" i="3"/>
  <c r="BF141" i="3"/>
  <c r="T141" i="3"/>
  <c r="R141" i="3"/>
  <c r="P141" i="3"/>
  <c r="BI129" i="3"/>
  <c r="BH129" i="3"/>
  <c r="BG129" i="3"/>
  <c r="BF129" i="3"/>
  <c r="T129" i="3"/>
  <c r="R129" i="3"/>
  <c r="P129" i="3"/>
  <c r="J123" i="3"/>
  <c r="J122" i="3"/>
  <c r="F122" i="3"/>
  <c r="F120" i="3"/>
  <c r="E118" i="3"/>
  <c r="J92" i="3"/>
  <c r="J91" i="3"/>
  <c r="F91" i="3"/>
  <c r="F89" i="3"/>
  <c r="E87" i="3"/>
  <c r="J18" i="3"/>
  <c r="E18" i="3"/>
  <c r="F123" i="3"/>
  <c r="J17" i="3"/>
  <c r="J12" i="3"/>
  <c r="J120" i="3" s="1"/>
  <c r="E7" i="3"/>
  <c r="E85" i="3" s="1"/>
  <c r="J37" i="2"/>
  <c r="J36" i="2"/>
  <c r="AY95" i="1"/>
  <c r="J35" i="2"/>
  <c r="AX95" i="1" s="1"/>
  <c r="BI120" i="2"/>
  <c r="BH120" i="2"/>
  <c r="BG120" i="2"/>
  <c r="BF120" i="2"/>
  <c r="T120" i="2"/>
  <c r="R120" i="2"/>
  <c r="P120" i="2"/>
  <c r="BI119" i="2"/>
  <c r="BH119" i="2"/>
  <c r="BG119" i="2"/>
  <c r="BF119" i="2"/>
  <c r="T119" i="2"/>
  <c r="R119" i="2"/>
  <c r="P119" i="2"/>
  <c r="J114" i="2"/>
  <c r="J113" i="2"/>
  <c r="F113" i="2"/>
  <c r="F111" i="2"/>
  <c r="E109" i="2"/>
  <c r="J92" i="2"/>
  <c r="J91" i="2"/>
  <c r="F91" i="2"/>
  <c r="F89" i="2"/>
  <c r="E87" i="2"/>
  <c r="J18" i="2"/>
  <c r="E18" i="2"/>
  <c r="F114" i="2" s="1"/>
  <c r="J17" i="2"/>
  <c r="J12" i="2"/>
  <c r="J111" i="2" s="1"/>
  <c r="E7" i="2"/>
  <c r="E85" i="2" s="1"/>
  <c r="L90" i="1"/>
  <c r="AM90" i="1"/>
  <c r="AM89" i="1"/>
  <c r="L89" i="1"/>
  <c r="AM87" i="1"/>
  <c r="L87" i="1"/>
  <c r="L85" i="1"/>
  <c r="L84" i="1"/>
  <c r="J237" i="4"/>
  <c r="BK237" i="4"/>
  <c r="J202" i="4"/>
  <c r="J178" i="4"/>
  <c r="J218" i="4"/>
  <c r="BK305" i="4"/>
  <c r="BK142" i="4"/>
  <c r="J330" i="4"/>
  <c r="J283" i="4"/>
  <c r="BK157" i="4"/>
  <c r="J195" i="4"/>
  <c r="J251" i="4"/>
  <c r="BK202" i="4"/>
  <c r="J268" i="4"/>
  <c r="J168" i="5"/>
  <c r="BK187" i="5"/>
  <c r="J179" i="5"/>
  <c r="BK175" i="5"/>
  <c r="BK148" i="5"/>
  <c r="J187" i="5"/>
  <c r="J191" i="5"/>
  <c r="BK206" i="5"/>
  <c r="BK183" i="5"/>
  <c r="J148" i="5"/>
  <c r="BK238" i="3"/>
  <c r="BK197" i="3"/>
  <c r="BK260" i="3"/>
  <c r="BK172" i="3"/>
  <c r="BK272" i="3"/>
  <c r="BK164" i="3"/>
  <c r="J301" i="3"/>
  <c r="BK211" i="3"/>
  <c r="J274" i="3"/>
  <c r="BK290" i="3"/>
  <c r="BK226" i="3"/>
  <c r="J296" i="3"/>
  <c r="BK206" i="3"/>
  <c r="J246" i="3"/>
  <c r="J167" i="3"/>
  <c r="J226" i="4"/>
  <c r="BK266" i="4"/>
  <c r="J185" i="4"/>
  <c r="BK230" i="4"/>
  <c r="BK147" i="4"/>
  <c r="BK196" i="4"/>
  <c r="BK164" i="4"/>
  <c r="BK134" i="4"/>
  <c r="BK188" i="4"/>
  <c r="BK330" i="4"/>
  <c r="J261" i="4"/>
  <c r="J149" i="4"/>
  <c r="BK339" i="4"/>
  <c r="J279" i="4"/>
  <c r="BK253" i="4"/>
  <c r="J138" i="4"/>
  <c r="BK214" i="4"/>
  <c r="BK174" i="4"/>
  <c r="BK279" i="4"/>
  <c r="BK211" i="4"/>
  <c r="BK149" i="4"/>
  <c r="J208" i="5"/>
  <c r="BK208" i="5"/>
  <c r="J135" i="5"/>
  <c r="BK180" i="5"/>
  <c r="BK167" i="5"/>
  <c r="BK185" i="5"/>
  <c r="BK192" i="5"/>
  <c r="J207" i="5"/>
  <c r="J138" i="5"/>
  <c r="BK137" i="5"/>
  <c r="J166" i="5"/>
  <c r="AS94" i="1"/>
  <c r="BK167" i="3"/>
  <c r="J255" i="3"/>
  <c r="J157" i="3"/>
  <c r="BK222" i="3"/>
  <c r="J311" i="3"/>
  <c r="J251" i="3"/>
  <c r="J172" i="3"/>
  <c r="BK244" i="3"/>
  <c r="BK202" i="3"/>
  <c r="J252" i="3"/>
  <c r="J207" i="3"/>
  <c r="J286" i="3"/>
  <c r="BK129" i="3"/>
  <c r="BK225" i="4"/>
  <c r="J277" i="4"/>
  <c r="J190" i="4"/>
  <c r="J249" i="4"/>
  <c r="J200" i="4"/>
  <c r="BK218" i="4"/>
  <c r="BK181" i="4"/>
  <c r="J187" i="4"/>
  <c r="BK258" i="4"/>
  <c r="BK166" i="4"/>
  <c r="BK322" i="4"/>
  <c r="BK249" i="4"/>
  <c r="J126" i="4"/>
  <c r="BK303" i="4"/>
  <c r="BK292" i="4"/>
  <c r="J188" i="4"/>
  <c r="BK221" i="4"/>
  <c r="BK173" i="4"/>
  <c r="BK228" i="4"/>
  <c r="BK190" i="4"/>
  <c r="BK127" i="4"/>
  <c r="BK153" i="4"/>
  <c r="BK181" i="5"/>
  <c r="J196" i="5"/>
  <c r="BK207" i="5"/>
  <c r="J162" i="5"/>
  <c r="BK188" i="5"/>
  <c r="J188" i="5"/>
  <c r="BK194" i="5"/>
  <c r="BK135" i="5"/>
  <c r="BK178" i="5"/>
  <c r="BK141" i="5"/>
  <c r="J240" i="3"/>
  <c r="BK240" i="3"/>
  <c r="BK144" i="3"/>
  <c r="BK198" i="4"/>
  <c r="J214" i="4"/>
  <c r="BK129" i="4"/>
  <c r="BK136" i="4"/>
  <c r="J242" i="4"/>
  <c r="J157" i="4"/>
  <c r="BK275" i="4"/>
  <c r="BK140" i="4"/>
  <c r="BK319" i="4"/>
  <c r="BK268" i="4"/>
  <c r="BK215" i="4"/>
  <c r="BK192" i="4"/>
  <c r="BK168" i="4"/>
  <c r="J216" i="4"/>
  <c r="J168" i="4"/>
  <c r="BK261" i="4"/>
  <c r="BK195" i="5"/>
  <c r="J190" i="5"/>
  <c r="J171" i="5"/>
  <c r="J199" i="5"/>
  <c r="J210" i="5"/>
  <c r="BK172" i="5"/>
  <c r="BK202" i="5"/>
  <c r="J177" i="5"/>
  <c r="J120" i="2"/>
  <c r="J288" i="3"/>
  <c r="BK187" i="3"/>
  <c r="J257" i="3"/>
  <c r="BK242" i="3"/>
  <c r="BK153" i="3"/>
  <c r="J211" i="3"/>
  <c r="BK155" i="3"/>
  <c r="J220" i="3"/>
  <c r="J307" i="3"/>
  <c r="J233" i="3"/>
  <c r="BK286" i="3"/>
  <c r="J298" i="3"/>
  <c r="BK209" i="3"/>
  <c r="J242" i="3"/>
  <c r="BK258" i="3"/>
  <c r="BK147" i="3"/>
  <c r="J221" i="4"/>
  <c r="BK308" i="4"/>
  <c r="J172" i="4"/>
  <c r="J225" i="4"/>
  <c r="BK159" i="4"/>
  <c r="J210" i="4"/>
  <c r="BK175" i="4"/>
  <c r="BK296" i="4"/>
  <c r="J184" i="4"/>
  <c r="J339" i="4"/>
  <c r="J286" i="4"/>
  <c r="J134" i="4"/>
  <c r="J275" i="4"/>
  <c r="J240" i="4"/>
  <c r="BK301" i="4"/>
  <c r="J206" i="4"/>
  <c r="J170" i="4"/>
  <c r="J208" i="4"/>
  <c r="J264" i="4"/>
  <c r="BK165" i="5"/>
  <c r="BK168" i="5"/>
  <c r="J181" i="5"/>
  <c r="J176" i="5"/>
  <c r="BK176" i="5"/>
  <c r="J175" i="5"/>
  <c r="J185" i="5"/>
  <c r="BK134" i="5"/>
  <c r="J183" i="5"/>
  <c r="J244" i="3"/>
  <c r="J272" i="3"/>
  <c r="BK141" i="3"/>
  <c r="BK231" i="4"/>
  <c r="BK126" i="4"/>
  <c r="J192" i="4"/>
  <c r="J319" i="4"/>
  <c r="BK316" i="4"/>
  <c r="BK185" i="4"/>
  <c r="J325" i="4"/>
  <c r="BK217" i="4"/>
  <c r="J288" i="4"/>
  <c r="J290" i="4"/>
  <c r="J235" i="4"/>
  <c r="BK179" i="4"/>
  <c r="J253" i="4"/>
  <c r="J292" i="3"/>
  <c r="BK215" i="3"/>
  <c r="J184" i="3"/>
  <c r="BK252" i="3"/>
  <c r="J155" i="3"/>
  <c r="J228" i="3"/>
  <c r="BK309" i="3"/>
  <c r="BK255" i="3"/>
  <c r="BK298" i="3"/>
  <c r="BK151" i="3"/>
  <c r="BK307" i="3"/>
  <c r="BK157" i="3"/>
  <c r="BK193" i="3"/>
  <c r="BK218" i="3"/>
  <c r="BK251" i="4"/>
  <c r="J301" i="4"/>
  <c r="J198" i="4"/>
  <c r="BK264" i="4"/>
  <c r="J176" i="4"/>
  <c r="J219" i="4"/>
  <c r="J182" i="4"/>
  <c r="J244" i="4"/>
  <c r="J303" i="4"/>
  <c r="J333" i="4"/>
  <c r="J256" i="4"/>
  <c r="J129" i="4"/>
  <c r="J316" i="4"/>
  <c r="J266" i="4"/>
  <c r="BK212" i="4"/>
  <c r="J215" i="4"/>
  <c r="J180" i="4"/>
  <c r="BK123" i="4"/>
  <c r="BK206" i="4"/>
  <c r="J136" i="4"/>
  <c r="J205" i="5"/>
  <c r="BK174" i="5"/>
  <c r="BK205" i="5"/>
  <c r="J200" i="5"/>
  <c r="J195" i="5"/>
  <c r="J192" i="5"/>
  <c r="J134" i="5"/>
  <c r="BK189" i="5"/>
  <c r="BK207" i="3"/>
  <c r="J260" i="3"/>
  <c r="J191" i="3"/>
  <c r="J250" i="3"/>
  <c r="BK149" i="3"/>
  <c r="J209" i="3"/>
  <c r="J158" i="3"/>
  <c r="BK248" i="3"/>
  <c r="BK301" i="3"/>
  <c r="BK204" i="3"/>
  <c r="BK244" i="4"/>
  <c r="J213" i="4"/>
  <c r="J322" i="4"/>
  <c r="BK189" i="4"/>
  <c r="BK256" i="4"/>
  <c r="BK216" i="4"/>
  <c r="J151" i="4"/>
  <c r="J211" i="4"/>
  <c r="BK180" i="4"/>
  <c r="BK270" i="4"/>
  <c r="BK151" i="4"/>
  <c r="BK294" i="4"/>
  <c r="BK219" i="4"/>
  <c r="J174" i="4"/>
  <c r="BK327" i="4"/>
  <c r="J273" i="4"/>
  <c r="J228" i="4"/>
  <c r="J131" i="4"/>
  <c r="BK325" i="4"/>
  <c r="J296" i="4"/>
  <c r="BK184" i="4"/>
  <c r="BK222" i="4"/>
  <c r="BK182" i="4"/>
  <c r="J164" i="4"/>
  <c r="J227" i="4"/>
  <c r="J155" i="4"/>
  <c r="J166" i="4"/>
  <c r="J206" i="5"/>
  <c r="J197" i="5"/>
  <c r="J178" i="5"/>
  <c r="BK196" i="5"/>
  <c r="J194" i="5"/>
  <c r="BK198" i="5"/>
  <c r="J165" i="5"/>
  <c r="J141" i="5"/>
  <c r="J127" i="5"/>
  <c r="J180" i="5"/>
  <c r="J232" i="4"/>
  <c r="BK195" i="4"/>
  <c r="J145" i="4"/>
  <c r="J142" i="4"/>
  <c r="BK226" i="4"/>
  <c r="BK197" i="5"/>
  <c r="J193" i="5"/>
  <c r="BK127" i="5"/>
  <c r="J202" i="5"/>
  <c r="BK200" i="5"/>
  <c r="BK160" i="5"/>
  <c r="J184" i="5"/>
  <c r="J186" i="5"/>
  <c r="BK154" i="5"/>
  <c r="BK119" i="2"/>
  <c r="J295" i="3"/>
  <c r="BK199" i="3"/>
  <c r="BK294" i="3"/>
  <c r="J162" i="3"/>
  <c r="J153" i="3"/>
  <c r="BK224" i="3"/>
  <c r="BK158" i="3"/>
  <c r="J258" i="3"/>
  <c r="J187" i="3"/>
  <c r="J248" i="3"/>
  <c r="BK288" i="3"/>
  <c r="J206" i="3"/>
  <c r="BK235" i="3"/>
  <c r="BK220" i="3"/>
  <c r="J298" i="4"/>
  <c r="J194" i="4"/>
  <c r="J294" i="4"/>
  <c r="BK240" i="4"/>
  <c r="BK178" i="4"/>
  <c r="J229" i="4"/>
  <c r="BK193" i="4"/>
  <c r="J123" i="4"/>
  <c r="BK176" i="4"/>
  <c r="J230" i="4"/>
  <c r="J179" i="4"/>
  <c r="J292" i="4"/>
  <c r="J189" i="4"/>
  <c r="J327" i="4"/>
  <c r="BK281" i="4"/>
  <c r="J270" i="4"/>
  <c r="BK283" i="4"/>
  <c r="BK200" i="4"/>
  <c r="J161" i="4"/>
  <c r="J212" i="4"/>
  <c r="J159" i="4"/>
  <c r="BK169" i="5"/>
  <c r="J154" i="5"/>
  <c r="BK177" i="5"/>
  <c r="BK210" i="5"/>
  <c r="BK138" i="5"/>
  <c r="J174" i="5"/>
  <c r="BK162" i="5"/>
  <c r="BK184" i="5"/>
  <c r="BK182" i="5"/>
  <c r="J119" i="2"/>
  <c r="J224" i="3"/>
  <c r="J195" i="3"/>
  <c r="J199" i="3"/>
  <c r="BK191" i="3"/>
  <c r="BK292" i="3"/>
  <c r="BK169" i="3"/>
  <c r="BK257" i="3"/>
  <c r="BK184" i="3"/>
  <c r="J164" i="3"/>
  <c r="BK213" i="3"/>
  <c r="J169" i="3"/>
  <c r="BK195" i="3"/>
  <c r="BK228" i="3"/>
  <c r="J202" i="3"/>
  <c r="BK242" i="4"/>
  <c r="BK187" i="4"/>
  <c r="BK186" i="4"/>
  <c r="BK213" i="4"/>
  <c r="J127" i="4"/>
  <c r="BK208" i="4"/>
  <c r="BK191" i="4"/>
  <c r="J247" i="4"/>
  <c r="BK143" i="4"/>
  <c r="BK273" i="4"/>
  <c r="J147" i="4"/>
  <c r="BK298" i="4"/>
  <c r="BK232" i="4"/>
  <c r="J337" i="4"/>
  <c r="BK286" i="4"/>
  <c r="BK288" i="4"/>
  <c r="J181" i="4"/>
  <c r="J196" i="4"/>
  <c r="BK131" i="4"/>
  <c r="J193" i="4"/>
  <c r="J175" i="4"/>
  <c r="BK190" i="5"/>
  <c r="J167" i="5"/>
  <c r="J197" i="3"/>
  <c r="J151" i="3"/>
  <c r="J215" i="3"/>
  <c r="BK296" i="3"/>
  <c r="J204" i="3"/>
  <c r="BK251" i="3"/>
  <c r="J309" i="3"/>
  <c r="BK295" i="3"/>
  <c r="J294" i="3"/>
  <c r="BK233" i="3"/>
  <c r="J290" i="3"/>
  <c r="J149" i="3"/>
  <c r="BK229" i="4"/>
  <c r="J281" i="4"/>
  <c r="J258" i="4"/>
  <c r="J217" i="4"/>
  <c r="BK161" i="4"/>
  <c r="J204" i="4"/>
  <c r="J153" i="4"/>
  <c r="BK172" i="4"/>
  <c r="BK204" i="4"/>
  <c r="BK337" i="4"/>
  <c r="BK290" i="4"/>
  <c r="BK145" i="4"/>
  <c r="BK333" i="4"/>
  <c r="BK199" i="5"/>
  <c r="BK166" i="5"/>
  <c r="J182" i="5"/>
  <c r="J172" i="5"/>
  <c r="J160" i="5"/>
  <c r="BK120" i="2"/>
  <c r="J226" i="3"/>
  <c r="J222" i="3"/>
  <c r="J129" i="3"/>
  <c r="J218" i="3"/>
  <c r="BK162" i="3"/>
  <c r="BK250" i="3"/>
  <c r="BK311" i="3"/>
  <c r="BK274" i="3"/>
  <c r="J193" i="3"/>
  <c r="BK246" i="3"/>
  <c r="J235" i="3"/>
  <c r="J144" i="3"/>
  <c r="J238" i="3"/>
  <c r="J147" i="3"/>
  <c r="J213" i="3"/>
  <c r="J141" i="3"/>
  <c r="J222" i="4"/>
  <c r="BK313" i="4"/>
  <c r="BK170" i="4"/>
  <c r="BK235" i="4"/>
  <c r="J173" i="4"/>
  <c r="J231" i="4"/>
  <c r="BK194" i="4"/>
  <c r="BK138" i="4"/>
  <c r="BK183" i="4"/>
  <c r="J313" i="4"/>
  <c r="J186" i="4"/>
  <c r="J143" i="4"/>
  <c r="J308" i="4"/>
  <c r="BK247" i="4"/>
  <c r="BK125" i="4"/>
  <c r="J305" i="4"/>
  <c r="BK277" i="4"/>
  <c r="J191" i="4"/>
  <c r="BK227" i="4"/>
  <c r="J183" i="4"/>
  <c r="BK155" i="4"/>
  <c r="BK210" i="4"/>
  <c r="J140" i="4"/>
  <c r="J125" i="4"/>
  <c r="J189" i="5"/>
  <c r="BK173" i="5"/>
  <c r="J198" i="5"/>
  <c r="J169" i="5"/>
  <c r="BK191" i="5"/>
  <c r="J137" i="5"/>
  <c r="BK186" i="5"/>
  <c r="BK193" i="5"/>
  <c r="BK171" i="5"/>
  <c r="J173" i="5"/>
  <c r="BK179" i="5"/>
  <c r="BK217" i="3" l="1"/>
  <c r="J217" i="3" s="1"/>
  <c r="J101" i="3" s="1"/>
  <c r="R128" i="3"/>
  <c r="P118" i="2"/>
  <c r="P117" i="2" s="1"/>
  <c r="AU95" i="1" s="1"/>
  <c r="P217" i="3"/>
  <c r="BK186" i="3"/>
  <c r="J186" i="3" s="1"/>
  <c r="J99" i="3" s="1"/>
  <c r="R122" i="4"/>
  <c r="R121" i="4"/>
  <c r="R120" i="4" s="1"/>
  <c r="R186" i="3"/>
  <c r="P300" i="3"/>
  <c r="P299" i="3" s="1"/>
  <c r="T128" i="3"/>
  <c r="T300" i="3"/>
  <c r="T299" i="3"/>
  <c r="T217" i="3"/>
  <c r="T118" i="2"/>
  <c r="T117" i="2"/>
  <c r="R259" i="3"/>
  <c r="BK126" i="5"/>
  <c r="BK118" i="2"/>
  <c r="J118" i="2" s="1"/>
  <c r="J97" i="2" s="1"/>
  <c r="BK128" i="3"/>
  <c r="J128" i="3" s="1"/>
  <c r="J98" i="3" s="1"/>
  <c r="T259" i="3"/>
  <c r="BK140" i="5"/>
  <c r="J140" i="5" s="1"/>
  <c r="J99" i="5" s="1"/>
  <c r="BK259" i="3"/>
  <c r="J259" i="3"/>
  <c r="J102" i="3" s="1"/>
  <c r="BK122" i="4"/>
  <c r="J122" i="4"/>
  <c r="J98" i="4" s="1"/>
  <c r="P140" i="5"/>
  <c r="P128" i="3"/>
  <c r="R217" i="3"/>
  <c r="R140" i="5"/>
  <c r="R118" i="2"/>
  <c r="R117" i="2"/>
  <c r="P186" i="3"/>
  <c r="R300" i="3"/>
  <c r="R299" i="3" s="1"/>
  <c r="T122" i="4"/>
  <c r="T121" i="4"/>
  <c r="T120" i="4"/>
  <c r="R126" i="5"/>
  <c r="T161" i="5"/>
  <c r="P259" i="3"/>
  <c r="BK161" i="5"/>
  <c r="J161" i="5" s="1"/>
  <c r="J100" i="5" s="1"/>
  <c r="BK204" i="5"/>
  <c r="BK203" i="5"/>
  <c r="J203" i="5" s="1"/>
  <c r="J102" i="5" s="1"/>
  <c r="R161" i="5"/>
  <c r="R204" i="5"/>
  <c r="R203" i="5" s="1"/>
  <c r="P122" i="4"/>
  <c r="P121" i="4"/>
  <c r="P120" i="4"/>
  <c r="AU97" i="1" s="1"/>
  <c r="P126" i="5"/>
  <c r="P161" i="5"/>
  <c r="P204" i="5"/>
  <c r="P203" i="5" s="1"/>
  <c r="T186" i="3"/>
  <c r="BK300" i="3"/>
  <c r="BK299" i="3"/>
  <c r="J299" i="3" s="1"/>
  <c r="J104" i="3" s="1"/>
  <c r="T126" i="5"/>
  <c r="T140" i="5"/>
  <c r="T204" i="5"/>
  <c r="T203" i="5"/>
  <c r="BK336" i="4"/>
  <c r="J336" i="4"/>
  <c r="J99" i="4" s="1"/>
  <c r="BK297" i="3"/>
  <c r="J297" i="3"/>
  <c r="J103" i="3" s="1"/>
  <c r="BK310" i="3"/>
  <c r="J310" i="3"/>
  <c r="J106" i="3"/>
  <c r="BK214" i="3"/>
  <c r="J214" i="3" s="1"/>
  <c r="J100" i="3" s="1"/>
  <c r="BK338" i="4"/>
  <c r="J338" i="4" s="1"/>
  <c r="J100" i="4" s="1"/>
  <c r="BK209" i="5"/>
  <c r="J209" i="5"/>
  <c r="J104" i="5"/>
  <c r="BK201" i="5"/>
  <c r="J201" i="5"/>
  <c r="J101" i="5"/>
  <c r="BE138" i="5"/>
  <c r="BE167" i="5"/>
  <c r="BE189" i="5"/>
  <c r="J89" i="5"/>
  <c r="BE134" i="5"/>
  <c r="BE148" i="5"/>
  <c r="BE181" i="5"/>
  <c r="BE187" i="5"/>
  <c r="BE190" i="5"/>
  <c r="E85" i="5"/>
  <c r="BE154" i="5"/>
  <c r="BE195" i="5"/>
  <c r="BE162" i="5"/>
  <c r="BE176" i="5"/>
  <c r="BE182" i="5"/>
  <c r="BE197" i="5"/>
  <c r="BE202" i="5"/>
  <c r="BE168" i="5"/>
  <c r="BE208" i="5"/>
  <c r="BE141" i="5"/>
  <c r="BE179" i="5"/>
  <c r="BE184" i="5"/>
  <c r="BE180" i="5"/>
  <c r="BE183" i="5"/>
  <c r="BE186" i="5"/>
  <c r="BE205" i="5"/>
  <c r="BE210" i="5"/>
  <c r="BE135" i="5"/>
  <c r="BE169" i="5"/>
  <c r="BE185" i="5"/>
  <c r="BE200" i="5"/>
  <c r="BE127" i="5"/>
  <c r="BE165" i="5"/>
  <c r="BE172" i="5"/>
  <c r="BE173" i="5"/>
  <c r="BE178" i="5"/>
  <c r="BE196" i="5"/>
  <c r="BE175" i="5"/>
  <c r="BE188" i="5"/>
  <c r="BE193" i="5"/>
  <c r="BE206" i="5"/>
  <c r="BE207" i="5"/>
  <c r="BE194" i="5"/>
  <c r="BE177" i="5"/>
  <c r="BE191" i="5"/>
  <c r="BE198" i="5"/>
  <c r="F121" i="5"/>
  <c r="BE160" i="5"/>
  <c r="BE166" i="5"/>
  <c r="BE171" i="5"/>
  <c r="BE174" i="5"/>
  <c r="BE137" i="5"/>
  <c r="BE192" i="5"/>
  <c r="BE199" i="5"/>
  <c r="BE126" i="4"/>
  <c r="BE129" i="4"/>
  <c r="BE258" i="4"/>
  <c r="J114" i="4"/>
  <c r="BE155" i="4"/>
  <c r="BE181" i="4"/>
  <c r="BE190" i="4"/>
  <c r="BE142" i="4"/>
  <c r="BE151" i="4"/>
  <c r="BE173" i="4"/>
  <c r="BE175" i="4"/>
  <c r="BE183" i="4"/>
  <c r="BE185" i="4"/>
  <c r="BE194" i="4"/>
  <c r="BE198" i="4"/>
  <c r="BE219" i="4"/>
  <c r="BE229" i="4"/>
  <c r="BE240" i="4"/>
  <c r="BE134" i="4"/>
  <c r="BE149" i="4"/>
  <c r="BE184" i="4"/>
  <c r="BE202" i="4"/>
  <c r="BE211" i="4"/>
  <c r="E110" i="4"/>
  <c r="BE123" i="4"/>
  <c r="BE131" i="4"/>
  <c r="BE159" i="4"/>
  <c r="BE174" i="4"/>
  <c r="BE176" i="4"/>
  <c r="BE298" i="4"/>
  <c r="BE319" i="4"/>
  <c r="BE145" i="4"/>
  <c r="BE147" i="4"/>
  <c r="BE157" i="4"/>
  <c r="BE261" i="4"/>
  <c r="BE308" i="4"/>
  <c r="BE325" i="4"/>
  <c r="BE339" i="4"/>
  <c r="J300" i="3"/>
  <c r="J105" i="3" s="1"/>
  <c r="BE136" i="4"/>
  <c r="BE138" i="4"/>
  <c r="BE143" i="4"/>
  <c r="BE178" i="4"/>
  <c r="BE188" i="4"/>
  <c r="BE191" i="4"/>
  <c r="BE196" i="4"/>
  <c r="BE210" i="4"/>
  <c r="BE218" i="4"/>
  <c r="BE225" i="4"/>
  <c r="BE242" i="4"/>
  <c r="BE266" i="4"/>
  <c r="BE281" i="4"/>
  <c r="BE327" i="4"/>
  <c r="BE330" i="4"/>
  <c r="BE333" i="4"/>
  <c r="BE337" i="4"/>
  <c r="BE125" i="4"/>
  <c r="BE161" i="4"/>
  <c r="BE172" i="4"/>
  <c r="BE182" i="4"/>
  <c r="BE189" i="4"/>
  <c r="BE200" i="4"/>
  <c r="BE216" i="4"/>
  <c r="BE221" i="4"/>
  <c r="BE231" i="4"/>
  <c r="BE237" i="4"/>
  <c r="BE249" i="4"/>
  <c r="BE256" i="4"/>
  <c r="BE268" i="4"/>
  <c r="BE283" i="4"/>
  <c r="BE127" i="4"/>
  <c r="BE153" i="4"/>
  <c r="BE164" i="4"/>
  <c r="BE192" i="4"/>
  <c r="BE195" i="4"/>
  <c r="BE204" i="4"/>
  <c r="BE206" i="4"/>
  <c r="BE212" i="4"/>
  <c r="BE215" i="4"/>
  <c r="BE222" i="4"/>
  <c r="BE228" i="4"/>
  <c r="BE235" i="4"/>
  <c r="BE273" i="4"/>
  <c r="BE279" i="4"/>
  <c r="BE288" i="4"/>
  <c r="BE296" i="4"/>
  <c r="F92" i="4"/>
  <c r="BE140" i="4"/>
  <c r="BE170" i="4"/>
  <c r="BE217" i="4"/>
  <c r="BE247" i="4"/>
  <c r="BE305" i="4"/>
  <c r="BE322" i="4"/>
  <c r="BE166" i="4"/>
  <c r="BE168" i="4"/>
  <c r="BE180" i="4"/>
  <c r="BE186" i="4"/>
  <c r="BE193" i="4"/>
  <c r="BE214" i="4"/>
  <c r="BE227" i="4"/>
  <c r="BE251" i="4"/>
  <c r="BE270" i="4"/>
  <c r="BE292" i="4"/>
  <c r="BE179" i="4"/>
  <c r="BE187" i="4"/>
  <c r="BE208" i="4"/>
  <c r="BE213" i="4"/>
  <c r="BE226" i="4"/>
  <c r="BE230" i="4"/>
  <c r="BE232" i="4"/>
  <c r="BE244" i="4"/>
  <c r="BE253" i="4"/>
  <c r="BE264" i="4"/>
  <c r="BE277" i="4"/>
  <c r="BE294" i="4"/>
  <c r="BE303" i="4"/>
  <c r="BE275" i="4"/>
  <c r="BE286" i="4"/>
  <c r="BE290" i="4"/>
  <c r="BE301" i="4"/>
  <c r="BE313" i="4"/>
  <c r="BE316" i="4"/>
  <c r="BE169" i="3"/>
  <c r="F92" i="3"/>
  <c r="BE162" i="3"/>
  <c r="BE172" i="3"/>
  <c r="BE197" i="3"/>
  <c r="BE209" i="3"/>
  <c r="BE238" i="3"/>
  <c r="BE290" i="3"/>
  <c r="BE164" i="3"/>
  <c r="BE191" i="3"/>
  <c r="BE204" i="3"/>
  <c r="BE207" i="3"/>
  <c r="BE222" i="3"/>
  <c r="BE244" i="3"/>
  <c r="BE255" i="3"/>
  <c r="BE272" i="3"/>
  <c r="BE151" i="3"/>
  <c r="BE157" i="3"/>
  <c r="BE158" i="3"/>
  <c r="BE211" i="3"/>
  <c r="BE258" i="3"/>
  <c r="BE298" i="3"/>
  <c r="BE301" i="3"/>
  <c r="BE307" i="3"/>
  <c r="J89" i="3"/>
  <c r="BE193" i="3"/>
  <c r="BE228" i="3"/>
  <c r="BE260" i="3"/>
  <c r="BE296" i="3"/>
  <c r="BE141" i="3"/>
  <c r="BE155" i="3"/>
  <c r="BE206" i="3"/>
  <c r="BE215" i="3"/>
  <c r="BE292" i="3"/>
  <c r="BK117" i="2"/>
  <c r="J117" i="2"/>
  <c r="J96" i="2" s="1"/>
  <c r="E116" i="3"/>
  <c r="BE153" i="3"/>
  <c r="BE233" i="3"/>
  <c r="BE240" i="3"/>
  <c r="BE252" i="3"/>
  <c r="BE311" i="3"/>
  <c r="BE195" i="3"/>
  <c r="BE213" i="3"/>
  <c r="BE218" i="3"/>
  <c r="BE220" i="3"/>
  <c r="BE226" i="3"/>
  <c r="BE248" i="3"/>
  <c r="BE286" i="3"/>
  <c r="BE295" i="3"/>
  <c r="BE309" i="3"/>
  <c r="BE184" i="3"/>
  <c r="BE274" i="3"/>
  <c r="BE288" i="3"/>
  <c r="BE294" i="3"/>
  <c r="BE144" i="3"/>
  <c r="BE167" i="3"/>
  <c r="BE129" i="3"/>
  <c r="BE147" i="3"/>
  <c r="BE199" i="3"/>
  <c r="BE202" i="3"/>
  <c r="BE235" i="3"/>
  <c r="BE246" i="3"/>
  <c r="BE257" i="3"/>
  <c r="BE149" i="3"/>
  <c r="BE187" i="3"/>
  <c r="BE224" i="3"/>
  <c r="BE242" i="3"/>
  <c r="BE250" i="3"/>
  <c r="BE251" i="3"/>
  <c r="E107" i="2"/>
  <c r="F92" i="2"/>
  <c r="J89" i="2"/>
  <c r="BE119" i="2"/>
  <c r="BE120" i="2"/>
  <c r="F34" i="2"/>
  <c r="BA95" i="1" s="1"/>
  <c r="F34" i="4"/>
  <c r="BA97" i="1"/>
  <c r="F37" i="3"/>
  <c r="BD96" i="1" s="1"/>
  <c r="F35" i="3"/>
  <c r="BB96" i="1"/>
  <c r="F37" i="4"/>
  <c r="BD97" i="1" s="1"/>
  <c r="F35" i="2"/>
  <c r="BB95" i="1"/>
  <c r="F35" i="5"/>
  <c r="BB98" i="1" s="1"/>
  <c r="F36" i="3"/>
  <c r="BC96" i="1"/>
  <c r="J34" i="4"/>
  <c r="AW97" i="1" s="1"/>
  <c r="F37" i="2"/>
  <c r="BD95" i="1"/>
  <c r="F36" i="4"/>
  <c r="BC97" i="1" s="1"/>
  <c r="J34" i="3"/>
  <c r="AW96" i="1"/>
  <c r="F34" i="3"/>
  <c r="BA96" i="1" s="1"/>
  <c r="J34" i="2"/>
  <c r="AW95" i="1"/>
  <c r="F36" i="5"/>
  <c r="BC98" i="1" s="1"/>
  <c r="F36" i="2"/>
  <c r="BC95" i="1"/>
  <c r="F34" i="5"/>
  <c r="BA98" i="1" s="1"/>
  <c r="F37" i="5"/>
  <c r="BD98" i="1"/>
  <c r="F35" i="4"/>
  <c r="BB97" i="1" s="1"/>
  <c r="J34" i="5"/>
  <c r="AW98" i="1"/>
  <c r="BK127" i="3" l="1"/>
  <c r="J127" i="3" s="1"/>
  <c r="J97" i="3" s="1"/>
  <c r="T127" i="3"/>
  <c r="T126" i="3" s="1"/>
  <c r="P127" i="3"/>
  <c r="P126" i="3"/>
  <c r="AU96" i="1" s="1"/>
  <c r="BK125" i="5"/>
  <c r="BK124" i="5"/>
  <c r="J124" i="5" s="1"/>
  <c r="J96" i="5" s="1"/>
  <c r="P125" i="5"/>
  <c r="P124" i="5"/>
  <c r="AU98" i="1"/>
  <c r="R125" i="5"/>
  <c r="R124" i="5"/>
  <c r="R127" i="3"/>
  <c r="R126" i="3" s="1"/>
  <c r="T125" i="5"/>
  <c r="T124" i="5" s="1"/>
  <c r="BK121" i="4"/>
  <c r="BK120" i="4"/>
  <c r="J120" i="4" s="1"/>
  <c r="J204" i="5"/>
  <c r="J103" i="5" s="1"/>
  <c r="J126" i="5"/>
  <c r="J98" i="5" s="1"/>
  <c r="J121" i="4"/>
  <c r="J97" i="4"/>
  <c r="BK126" i="3"/>
  <c r="J126" i="3"/>
  <c r="J30" i="2"/>
  <c r="AG95" i="1" s="1"/>
  <c r="J33" i="4"/>
  <c r="AV97" i="1" s="1"/>
  <c r="AT97" i="1" s="1"/>
  <c r="F33" i="2"/>
  <c r="AZ95" i="1" s="1"/>
  <c r="J30" i="3"/>
  <c r="AG96" i="1"/>
  <c r="J33" i="5"/>
  <c r="AV98" i="1" s="1"/>
  <c r="AT98" i="1" s="1"/>
  <c r="J33" i="2"/>
  <c r="AV95" i="1" s="1"/>
  <c r="AT95" i="1" s="1"/>
  <c r="F33" i="4"/>
  <c r="AZ97" i="1"/>
  <c r="F33" i="3"/>
  <c r="AZ96" i="1" s="1"/>
  <c r="J33" i="3"/>
  <c r="AV96" i="1" s="1"/>
  <c r="AT96" i="1" s="1"/>
  <c r="BD94" i="1"/>
  <c r="W33" i="1" s="1"/>
  <c r="F33" i="5"/>
  <c r="AZ98" i="1" s="1"/>
  <c r="BC94" i="1"/>
  <c r="W32" i="1"/>
  <c r="BB94" i="1"/>
  <c r="W31" i="1"/>
  <c r="BA94" i="1"/>
  <c r="W30" i="1" s="1"/>
  <c r="J30" i="4" l="1"/>
  <c r="AG97" i="1" s="1"/>
  <c r="J96" i="4"/>
  <c r="J125" i="5"/>
  <c r="J97" i="5"/>
  <c r="AN97" i="1"/>
  <c r="AN96" i="1"/>
  <c r="J96" i="3"/>
  <c r="J39" i="4"/>
  <c r="AN95" i="1"/>
  <c r="J39" i="3"/>
  <c r="J39" i="2"/>
  <c r="AU94" i="1"/>
  <c r="J30" i="5"/>
  <c r="AG98" i="1" s="1"/>
  <c r="AG94" i="1" s="1"/>
  <c r="AK26" i="1" s="1"/>
  <c r="AY94" i="1"/>
  <c r="AZ94" i="1"/>
  <c r="W29" i="1"/>
  <c r="AX94" i="1"/>
  <c r="AW94" i="1"/>
  <c r="AK30" i="1" s="1"/>
  <c r="J39" i="5" l="1"/>
  <c r="AN98" i="1"/>
  <c r="AV94" i="1"/>
  <c r="AK29" i="1" s="1"/>
  <c r="AK35" i="1" s="1"/>
  <c r="AT94" i="1" l="1"/>
  <c r="AN94" i="1" s="1"/>
</calcChain>
</file>

<file path=xl/sharedStrings.xml><?xml version="1.0" encoding="utf-8"?>
<sst xmlns="http://schemas.openxmlformats.org/spreadsheetml/2006/main" count="6396" uniqueCount="1099">
  <si>
    <t>Export Komplet</t>
  </si>
  <si>
    <t/>
  </si>
  <si>
    <t>2.0</t>
  </si>
  <si>
    <t>False</t>
  </si>
  <si>
    <t>{2a1c936b-d9cc-4390-b817-7271cc0a0f7f}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</si>
  <si>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</si>
  <si>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</si>
  <si>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</si>
  <si>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</si>
  <si>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</si>
  <si>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</si>
  <si>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</si>
  <si>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</si>
  <si>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</si>
  <si>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Y703-1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</si>
  <si>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</si>
  <si>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</si>
  <si>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Revitalizace zeleně a úprava okolních prostor budovy DM</t>
  </si>
  <si>
    <t>KSO:</t>
  </si>
  <si>
    <t>CC-CZ:</t>
  </si>
  <si>
    <t>Místo:</t>
  </si>
  <si>
    <t>Přelouč</t>
  </si>
  <si>
    <t>Datum:</t>
  </si>
  <si>
    <t>Zadavatel:</t>
  </si>
  <si>
    <t>IČ:</t>
  </si>
  <si>
    <t>GYGR Přelouč</t>
  </si>
  <si>
    <t>DIČ:</t>
  </si>
  <si>
    <t>Uchazeč:</t>
  </si>
  <si>
    <t>Vyplň údaj</t>
  </si>
  <si>
    <t>Projektant:</t>
  </si>
  <si>
    <t>Atelier Rákos s.r.o.</t>
  </si>
  <si>
    <t>True</t>
  </si>
  <si>
    <t>Zpracovatel:</t>
  </si>
  <si>
    <t>Milan Hájek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</si>
  <si>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</si>
  <si>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</si>
  <si>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</si>
  <si>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</si>
  <si>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</si>
  <si>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</si>
  <si>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</si>
  <si>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</si>
  <si>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</si>
  <si>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</si>
  <si>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</si>
  <si>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</si>
  <si>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</si>
  <si>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</si>
  <si>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</si>
  <si>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</si>
  <si>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</si>
  <si>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</si>
  <si>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</si>
  <si>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</si>
  <si>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</si>
  <si>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</si>
  <si>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</si>
  <si>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</si>
  <si>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</si>
  <si>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</si>
  <si>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</si>
  <si>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</si>
  <si>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</si>
  <si>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</si>
  <si>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</si>
  <si>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</si>
  <si>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</si>
  <si>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</si>
  <si>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</si>
  <si>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</si>
  <si>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</si>
  <si>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</si>
  <si>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</si>
  <si>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</si>
  <si>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</si>
  <si>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</si>
  <si>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</si>
  <si>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</si>
  <si>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</si>
  <si>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</si>
  <si>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</t>
  </si>
  <si>
    <t>VRN</t>
  </si>
  <si>
    <t>STA</t>
  </si>
  <si>
    <t>1</t>
  </si>
  <si>
    <t>{1de12474-0ce6-434e-9005-02792a298326}</t>
  </si>
  <si>
    <t>2</t>
  </si>
  <si>
    <t>20</t>
  </si>
  <si>
    <t>D.02 - Zpevněné plochy a parkové komunikace</t>
  </si>
  <si>
    <t>{e391093a-22cc-4756-937c-b60ba25e8591}</t>
  </si>
  <si>
    <t>30</t>
  </si>
  <si>
    <t>D.03 - Krajinářská architektura</t>
  </si>
  <si>
    <t>{dd856564-9835-4f62-9fd1-18a899df3ad6}</t>
  </si>
  <si>
    <t>40</t>
  </si>
  <si>
    <t>D.04 - Mobiliář a vybavenost</t>
  </si>
  <si>
    <t>{59afed8b-467a-42bb-b025-2d783ed4e985}</t>
  </si>
  <si>
    <t>KRYCÍ LIST SOUPISU PRACÍ</t>
  </si>
  <si>
    <t>Objekt:</t>
  </si>
  <si>
    <t>00 - VRN</t>
  </si>
  <si>
    <t>REKAPITULACE ČLENĚNÍ SOUPISU PRACÍ</t>
  </si>
  <si>
    <t>Kód dílu - Popis</t>
  </si>
  <si>
    <t>Cena celkem [CZK]</t>
  </si>
  <si>
    <t>Náklady ze soupisu prací</t>
  </si>
  <si>
    <t>-1</t>
  </si>
  <si>
    <t>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</si>
  <si>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</si>
  <si>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</si>
  <si>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</si>
  <si>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</si>
  <si>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</si>
  <si>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</si>
  <si>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</si>
  <si>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</si>
  <si>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</si>
  <si>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</si>
  <si>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</si>
  <si>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</si>
  <si>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</si>
  <si>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VRN3</t>
  </si>
  <si>
    <t>Zařízení staveniště</t>
  </si>
  <si>
    <t>5</t>
  </si>
  <si>
    <t>ROZPOCET</t>
  </si>
  <si>
    <t>K</t>
  </si>
  <si>
    <t>031002000</t>
  </si>
  <si>
    <t>Související práce pro zařízení staveniště</t>
  </si>
  <si>
    <t>---</t>
  </si>
  <si>
    <t>4</t>
  </si>
  <si>
    <t>531698846</t>
  </si>
  <si>
    <t>032002000</t>
  </si>
  <si>
    <t>Vybavení staveniště</t>
  </si>
  <si>
    <t>CS ÚRS 2024 02</t>
  </si>
  <si>
    <t>1024</t>
  </si>
  <si>
    <t>-93099981</t>
  </si>
  <si>
    <t>20 - D.02 - Zpevněné plochy a parkové komunikace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</si>
  <si>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</si>
  <si>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</si>
  <si>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</si>
  <si>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</si>
  <si>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</si>
  <si>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9 - Ostatní konstrukce a práce, bourání</t>
  </si>
  <si>
    <t xml:space="preserve">    998 - Přesun hmot</t>
  </si>
  <si>
    <t>PSV - Práce a dodávky PSV</t>
  </si>
  <si>
    <t xml:space="preserve">    711 - Izolace proti vodě, vlhkosti a plynům</t>
  </si>
  <si>
    <t>OST - Ostatní</t>
  </si>
  <si>
    <t>HSV</t>
  </si>
  <si>
    <t>Práce a dodávky HSV</t>
  </si>
  <si>
    <t>Zemní práce</t>
  </si>
  <si>
    <t>122151103</t>
  </si>
  <si>
    <t>Odkopávky a prokopávky nezapažené v hornině třídy těžitelnosti I skupiny 1 a 2 objem do 100 m3 strojně</t>
  </si>
  <si>
    <t>m3</t>
  </si>
  <si>
    <t>-1895691735</t>
  </si>
  <si>
    <t>VV</t>
  </si>
  <si>
    <t>4*15*0,28 "pétanque - I</t>
  </si>
  <si>
    <t>52,49*0,35 "štěrkový trávník pro parkoviště - II</t>
  </si>
  <si>
    <t>3,6*5*0,15 "štěrkový trávník - pochozí - pingpong - III</t>
  </si>
  <si>
    <t>28,27*0,1 "ohniště - IVa</t>
  </si>
  <si>
    <t>49,76*0,3  "carport - IVb</t>
  </si>
  <si>
    <t>61,75*0,1 "amfiterátr - IVc</t>
  </si>
  <si>
    <t>34,21*0,2 "u budovy DM - IVd</t>
  </si>
  <si>
    <t>1*0,25*36*0,15 "nášlapy - VII</t>
  </si>
  <si>
    <t>20*0,6*0,9 "opěrná zídka - X</t>
  </si>
  <si>
    <t>11,5*5*0,15 "Workoutové hřiště - V</t>
  </si>
  <si>
    <t>9*18*0,31 "hřiště na streetball - VI</t>
  </si>
  <si>
    <t>132251102</t>
  </si>
  <si>
    <t>Hloubení rýh nezapažených š do 800 mm v hornině třídy těžitelnosti I skupiny 3 objem do 50 m3 strojně</t>
  </si>
  <si>
    <t>909370763</t>
  </si>
  <si>
    <t>3,85*0,5*1*20 "oplocení - sokl - IX</t>
  </si>
  <si>
    <t>(19,5*3+6,7)*0,3*0,5 "hřiště na streetball - drenáž - VI</t>
  </si>
  <si>
    <t>3</t>
  </si>
  <si>
    <t>133251101</t>
  </si>
  <si>
    <t>Hloubení šachet nezapažených v hornině třídy těžitelnosti I skupiny 3 objem do 20 m3</t>
  </si>
  <si>
    <t>-1585198303</t>
  </si>
  <si>
    <t>0,7*0,7*1*2 "vsakovací jáma - XI</t>
  </si>
  <si>
    <t>1*1*1,5 "vsakovací jám - hřiště na streetball - VI</t>
  </si>
  <si>
    <t>133251102</t>
  </si>
  <si>
    <t>Hloubení šachet nezapažených v hornině třídy těžitelnosti I skupiny 3 objem do 50 m3</t>
  </si>
  <si>
    <t>245607326</t>
  </si>
  <si>
    <t>1,6*1,6*1*21 "oplocení - sloupy - IX</t>
  </si>
  <si>
    <t>162751117</t>
  </si>
  <si>
    <t>Vodorovné přemístění přes 9 000 do 10000 m výkopku/sypaniny z horniny třídy těžitelnosti I skupiny 1 až 3</t>
  </si>
  <si>
    <t>1780498399</t>
  </si>
  <si>
    <t>139,639+48,28+2,48+53,76</t>
  </si>
  <si>
    <t>6</t>
  </si>
  <si>
    <t>171111103</t>
  </si>
  <si>
    <t>Uložení sypaniny z hornin soudržných do násypů zhutněných ručně</t>
  </si>
  <si>
    <t>1429079443</t>
  </si>
  <si>
    <t>200 "modelace terénu zadního svahu (u amfiteátru) - předpoklad</t>
  </si>
  <si>
    <t>7</t>
  </si>
  <si>
    <t>M</t>
  </si>
  <si>
    <t>10364101</t>
  </si>
  <si>
    <t>zemina pro terénní úpravy - ornice (dodá investor)</t>
  </si>
  <si>
    <t>t</t>
  </si>
  <si>
    <t>8</t>
  </si>
  <si>
    <t>-1688000231</t>
  </si>
  <si>
    <t>200*1,9 'Přepočtené koeficientem množství</t>
  </si>
  <si>
    <t>171201231</t>
  </si>
  <si>
    <t>Poplatek za uložení zeminy a kamení na recyklační skládce (skládkovné) kód odpadu 17 05 04</t>
  </si>
  <si>
    <t>CS ÚRS 2023 02</t>
  </si>
  <si>
    <t>-89352029</t>
  </si>
  <si>
    <t>244,157*2 'Přepočtené koeficientem množství</t>
  </si>
  <si>
    <t>9</t>
  </si>
  <si>
    <t>171251201</t>
  </si>
  <si>
    <t>Uložení sypaniny na skládky nebo meziskládky</t>
  </si>
  <si>
    <t>10158283</t>
  </si>
  <si>
    <t>10</t>
  </si>
  <si>
    <t>174151101</t>
  </si>
  <si>
    <t>Zásyp jam, šachet rýh nebo kolem objektů sypaninou se zhutněním</t>
  </si>
  <si>
    <t>1008938520</t>
  </si>
  <si>
    <t>1,6*1,6*1*21 "oplocení - sloupy</t>
  </si>
  <si>
    <t>-1,6*1,6*0,2*21</t>
  </si>
  <si>
    <t>-1,4*1,4*0,8*21</t>
  </si>
  <si>
    <t>11</t>
  </si>
  <si>
    <t>58331200</t>
  </si>
  <si>
    <t>štěrkopísek netříděný</t>
  </si>
  <si>
    <t>1485458540</t>
  </si>
  <si>
    <t>10,08*2 'Přepočtené koeficientem množství</t>
  </si>
  <si>
    <t>181411131</t>
  </si>
  <si>
    <t>Založení parkového trávníku výsevem pl do 1000 m2 v rovině a ve svahu do 1:5</t>
  </si>
  <si>
    <t>m2</t>
  </si>
  <si>
    <t>-1050460181</t>
  </si>
  <si>
    <t>52,49 "štěrkový trávník pro parkoviště - II</t>
  </si>
  <si>
    <t>3,6*5 "štěrkový trávník - pochozí - pingpong - III</t>
  </si>
  <si>
    <t>13</t>
  </si>
  <si>
    <t>005724-RSM5.1</t>
  </si>
  <si>
    <t>osivo směs travní pro štěrkový trávník</t>
  </si>
  <si>
    <t>kg</t>
  </si>
  <si>
    <t>-692805523</t>
  </si>
  <si>
    <t>70,49*0,03</t>
  </si>
  <si>
    <t>14</t>
  </si>
  <si>
    <t>181951111</t>
  </si>
  <si>
    <t>Úprava pláně v hornině třídy těžitelnosti I skupiny 1 až 3 bez zhutnění strojně</t>
  </si>
  <si>
    <t>-2006794458</t>
  </si>
  <si>
    <t>15</t>
  </si>
  <si>
    <t>181951112</t>
  </si>
  <si>
    <t>Úprava pláně v hornině třídy těžitelnosti I skupiny 1 až 3 se zhutněním strojně</t>
  </si>
  <si>
    <t>-1586952208</t>
  </si>
  <si>
    <t>4*15 "pétanque - I</t>
  </si>
  <si>
    <t>28,27 "ohniště - IVa</t>
  </si>
  <si>
    <t>49,76 "carport - IVb</t>
  </si>
  <si>
    <t>61,75 "amfiterátr - IVc</t>
  </si>
  <si>
    <t>34,21 "u budovy DM - IVd</t>
  </si>
  <si>
    <t>1*0,25*36 "nášlapy - VII</t>
  </si>
  <si>
    <t>20*0,6 "opěrná zídka - X</t>
  </si>
  <si>
    <t>1,6*1,6*21 "oplocení - sloupy</t>
  </si>
  <si>
    <t>3,85*0,5*20 "oplocení - sokl</t>
  </si>
  <si>
    <t>11,5*5 "Workoutové hřiště - V</t>
  </si>
  <si>
    <t>9*18 "hřiště na streetball - VI</t>
  </si>
  <si>
    <t>16</t>
  </si>
  <si>
    <t>182151111</t>
  </si>
  <si>
    <t>Svahování v zářezech v hornině třídy těžitelnosti I skupiny 1 až 3 strojně</t>
  </si>
  <si>
    <t>1066077528</t>
  </si>
  <si>
    <t>450 "modelace terénu zadního svahu (u amfiteátru) - předpoklad</t>
  </si>
  <si>
    <t>Zakládání</t>
  </si>
  <si>
    <t>17</t>
  </si>
  <si>
    <t>211531111</t>
  </si>
  <si>
    <t>Výplň odvodňovacích žeber nebo trativodů kamenivem hrubým drceným frakce 16 až 63 mm</t>
  </si>
  <si>
    <t>900356829</t>
  </si>
  <si>
    <t>1*1*1,5 "vsakovací jáma - hřiště na streetball - VI</t>
  </si>
  <si>
    <t>(19,5*3+6,7)*0,3*0,4 "hřiště na streetball - drenáž - VI</t>
  </si>
  <si>
    <t>18</t>
  </si>
  <si>
    <t>211971110</t>
  </si>
  <si>
    <t>Zřízení opláštění žeber nebo trativodů geotextilií v rýze nebo zářezu sklonu do 1:2</t>
  </si>
  <si>
    <t>-1531777695</t>
  </si>
  <si>
    <t>(19,5*3+6,7)*0,3*4 "hřiště na streetball - drenáž - VI</t>
  </si>
  <si>
    <t>19</t>
  </si>
  <si>
    <t>69311081</t>
  </si>
  <si>
    <t>geotextilie netkaná separační, ochranná, filtrační, drenážní PES 300g/m2</t>
  </si>
  <si>
    <t>700339313</t>
  </si>
  <si>
    <t>78,24*1,15 'Přepočtené koeficientem množství</t>
  </si>
  <si>
    <t>212572121</t>
  </si>
  <si>
    <t>Lože pro trativody z kameniva drobného těženého</t>
  </si>
  <si>
    <t>331900806</t>
  </si>
  <si>
    <t>(19,5*3+6,7)*0,3*0,1 "hřiště na streetball - drenáž - VI</t>
  </si>
  <si>
    <t>212755213</t>
  </si>
  <si>
    <t>Trativody z drenážních trubek plastových flexibilních D 80 mm bez lože</t>
  </si>
  <si>
    <t>m</t>
  </si>
  <si>
    <t>-495805679</t>
  </si>
  <si>
    <t>(19,5*3+6,7) "hřiště na streetball - drenáž - VI</t>
  </si>
  <si>
    <t>22</t>
  </si>
  <si>
    <t>271542211</t>
  </si>
  <si>
    <t>Podsyp pod základové konstrukce se zhutněním z netříděné štěrkodrtě</t>
  </si>
  <si>
    <t>-1101811406</t>
  </si>
  <si>
    <t>1,6*1,6*0,1*21 "oplocení - sloupy</t>
  </si>
  <si>
    <t>3,85*0,5*0,1*20 "oplocení - sokl</t>
  </si>
  <si>
    <t>23</t>
  </si>
  <si>
    <t>274313911</t>
  </si>
  <si>
    <t>Základové pásy z betonu tř. C 30/37</t>
  </si>
  <si>
    <t>-1996096619</t>
  </si>
  <si>
    <t>3,85*0,5*0,9*20 "oplocení - sokl - betonáž do výkopu</t>
  </si>
  <si>
    <t>24</t>
  </si>
  <si>
    <t>274351121</t>
  </si>
  <si>
    <t>Zřízení bednění základových pasů rovného</t>
  </si>
  <si>
    <t>-1629481473</t>
  </si>
  <si>
    <t>3,85*0,3*2*20 "oplocení - sokl</t>
  </si>
  <si>
    <t>25</t>
  </si>
  <si>
    <t>274351122</t>
  </si>
  <si>
    <t>Odstranění bednění základových pasů rovného</t>
  </si>
  <si>
    <t>-2019289889</t>
  </si>
  <si>
    <t>26</t>
  </si>
  <si>
    <t>275313511</t>
  </si>
  <si>
    <t>Základové patky z betonu tř. C 12/15</t>
  </si>
  <si>
    <t>1247426831</t>
  </si>
  <si>
    <t>1,6*1,6*0,1*21 "oplocení - sloupy - podkladní beton</t>
  </si>
  <si>
    <t>27</t>
  </si>
  <si>
    <t>275313911</t>
  </si>
  <si>
    <t>Základové patky z betonu tř. C 30/37</t>
  </si>
  <si>
    <t>66282542</t>
  </si>
  <si>
    <t>1,4*1,4*0,8*21 "oplocení - sloupy</t>
  </si>
  <si>
    <t>28</t>
  </si>
  <si>
    <t>275351121</t>
  </si>
  <si>
    <t>Zřízení bednění základových patek</t>
  </si>
  <si>
    <t>2104175178</t>
  </si>
  <si>
    <t>1,4*4*0,8*21 "oplocení - sloupy</t>
  </si>
  <si>
    <t>29</t>
  </si>
  <si>
    <t>275351122</t>
  </si>
  <si>
    <t>Odstranění bednění základových patek</t>
  </si>
  <si>
    <t>858014723</t>
  </si>
  <si>
    <t>Svislé a kompletní konstrukce</t>
  </si>
  <si>
    <t>327122112</t>
  </si>
  <si>
    <t>Opěrná zeď samonosná ze ŽB dílců tvaru L v 800 mm</t>
  </si>
  <si>
    <t>409693817</t>
  </si>
  <si>
    <t>20 "opěrná zídka - X</t>
  </si>
  <si>
    <t>Komunikace pozemní</t>
  </si>
  <si>
    <t>31</t>
  </si>
  <si>
    <t>564801112</t>
  </si>
  <si>
    <t>Podklad ze štěrkodrtě ŠD plochy přes 100 m2 tl 40 mm</t>
  </si>
  <si>
    <t>-2074653099</t>
  </si>
  <si>
    <t>9*18 "hřiště na streetball - VI - fr.0-16/0-32</t>
  </si>
  <si>
    <t>32</t>
  </si>
  <si>
    <t>564811011</t>
  </si>
  <si>
    <t>Podklad ze štěrkodrtě ŠD plochy do 100 m2 tl 50 mm</t>
  </si>
  <si>
    <t>-172126357</t>
  </si>
  <si>
    <t>1*0,25*36 "nášlapy - VII fr.4/8</t>
  </si>
  <si>
    <t>33</t>
  </si>
  <si>
    <t>564811011-III</t>
  </si>
  <si>
    <t>1039436782</t>
  </si>
  <si>
    <t>3,6*5 "štěrkový trávník - pochozí - pingpong - III - fr.0/64 80% - ornice 20% - spodní vegetační vrstva</t>
  </si>
  <si>
    <t>34</t>
  </si>
  <si>
    <t>564811111-Ml</t>
  </si>
  <si>
    <t>Mlatový povrch tl.50 mm fr. 0/5 - viz TZ</t>
  </si>
  <si>
    <t>-25823630</t>
  </si>
  <si>
    <t>4*15 "pétanque - I - mlatový povrch - vrchní vrstva fr. 0/5</t>
  </si>
  <si>
    <t>35</t>
  </si>
  <si>
    <t>564821011</t>
  </si>
  <si>
    <t>Podklad ze štěrkodrtě ŠD plochy do 100 m2 tl 80 mm</t>
  </si>
  <si>
    <t>437129072</t>
  </si>
  <si>
    <t>4*15 "pétanque - I - dynamická vrstva fr. 0/16</t>
  </si>
  <si>
    <t>36</t>
  </si>
  <si>
    <t>564831011</t>
  </si>
  <si>
    <t>Podklad ze štěrkodrtě ŠD plochy do 100 m2 tl 100 mm</t>
  </si>
  <si>
    <t>189199059</t>
  </si>
  <si>
    <t>28,27 "ohniště - IVa fr.8/16</t>
  </si>
  <si>
    <t>49,76 "carport - IVb fr.8/16</t>
  </si>
  <si>
    <t>25,75 "amfiterátr - IVc fr.8/16</t>
  </si>
  <si>
    <t>34,21 "u budovy DM - IVd fr.8/16</t>
  </si>
  <si>
    <t>37</t>
  </si>
  <si>
    <t>564831011-III</t>
  </si>
  <si>
    <t>-143749331</t>
  </si>
  <si>
    <t>3,6*5 "štěrkový trávník - pochozí - pingpong - III - fr.0/32 80% - ornice 20% - svrchní vegetační vrstva</t>
  </si>
  <si>
    <t>38</t>
  </si>
  <si>
    <t>564851011</t>
  </si>
  <si>
    <t>Podklad ze štěrkodrtě ŠD plochy do 100 m2 tl 150 mm</t>
  </si>
  <si>
    <t>-1624845216</t>
  </si>
  <si>
    <t>4*15 "pétanque - I - fr.0/32</t>
  </si>
  <si>
    <t>39</t>
  </si>
  <si>
    <t>564851111-II</t>
  </si>
  <si>
    <t>Podklad ze štěrkodrtě ŠD plochy přes 100 m2 tl 150 mm</t>
  </si>
  <si>
    <t>901291185</t>
  </si>
  <si>
    <t>52,49 "štěrkový trávník pro parkoviště - II - fr.0/32 80% - ornice 20% - svrchní vegetační vrstva</t>
  </si>
  <si>
    <t>564861011</t>
  </si>
  <si>
    <t>Podklad ze štěrkodrtě ŠD plochy do 100 m2 tl 200 mm</t>
  </si>
  <si>
    <t>-1267983778</t>
  </si>
  <si>
    <t>49,76 "carport - IVb fr.0/64</t>
  </si>
  <si>
    <t>41</t>
  </si>
  <si>
    <t>564861111-II</t>
  </si>
  <si>
    <t xml:space="preserve">Podklad ze štěrkodrtě ŠD plochy přes 100 m2 tl 200 mm </t>
  </si>
  <si>
    <t>290701058</t>
  </si>
  <si>
    <t>52,49 "štěrkový trávník pro parkoviště - II - fr.0/64 80% - ornice 20% - spodní vegetační vrstva</t>
  </si>
  <si>
    <t>42</t>
  </si>
  <si>
    <t>564861112</t>
  </si>
  <si>
    <t>Podklad ze štěrkodrtě ŠD plochy přes 100 m2 tl 210 mm</t>
  </si>
  <si>
    <t>2072999242</t>
  </si>
  <si>
    <t>9*18 "hřiště na streetball - VI - fr.16-32/32-63</t>
  </si>
  <si>
    <t>43</t>
  </si>
  <si>
    <t>571908111</t>
  </si>
  <si>
    <t>Kryt vymývaným dekoračním kamenivem (kačírkem) tl 150 mm</t>
  </si>
  <si>
    <t>1963947068</t>
  </si>
  <si>
    <t>11,5*5 "Workoutové hřiště - V fr. 4-8 mm</t>
  </si>
  <si>
    <t>44</t>
  </si>
  <si>
    <t>589211111</t>
  </si>
  <si>
    <t>Elastická podložka pod umělý trávník ze směsi PU pojiva a gumového SBR granulátu tl 35 mm</t>
  </si>
  <si>
    <t>-1631176551</t>
  </si>
  <si>
    <t>45</t>
  </si>
  <si>
    <t>593345182-VI</t>
  </si>
  <si>
    <t>Kryt venkovních hřišť ze speciálních desek z pryže tl 11-13 mm EPDM</t>
  </si>
  <si>
    <t>-428700637</t>
  </si>
  <si>
    <t>46</t>
  </si>
  <si>
    <t>593-VZ</t>
  </si>
  <si>
    <t>Vodorovné značení hřiště (lajnování)</t>
  </si>
  <si>
    <t>bm</t>
  </si>
  <si>
    <t>-1570482333</t>
  </si>
  <si>
    <t>47</t>
  </si>
  <si>
    <t>596811220</t>
  </si>
  <si>
    <t>Kladení betonové dlažby komunikací pro pěší do lože z kameniva velikosti přes 0,09 do 0,25 m2 pl do 50 m2</t>
  </si>
  <si>
    <t>-1090786441</t>
  </si>
  <si>
    <t>18 "amfiterátr - IVc</t>
  </si>
  <si>
    <t>48</t>
  </si>
  <si>
    <t>59246-1</t>
  </si>
  <si>
    <t>dlažba velkoformátová 1000x250x50</t>
  </si>
  <si>
    <t>-1275215471</t>
  </si>
  <si>
    <t>27*1,03 'Přepočtené koeficientem množství</t>
  </si>
  <si>
    <t>49</t>
  </si>
  <si>
    <t>597311121</t>
  </si>
  <si>
    <t>Svodnice ocelová š 120 mm kotvená do sypaniny</t>
  </si>
  <si>
    <t>258961415</t>
  </si>
  <si>
    <t>50</t>
  </si>
  <si>
    <t>596-1</t>
  </si>
  <si>
    <t>M+D betonové dlaždice 330x330x60 pro instalaci zemního svítidla</t>
  </si>
  <si>
    <t>kus</t>
  </si>
  <si>
    <t>1757135404</t>
  </si>
  <si>
    <t>Ostatní konstrukce a práce, bourání</t>
  </si>
  <si>
    <t>51</t>
  </si>
  <si>
    <t>916331111-1</t>
  </si>
  <si>
    <t>Osazení lemu z oc.pásoviny - viz TZ</t>
  </si>
  <si>
    <t>-927435434</t>
  </si>
  <si>
    <t>4*2+15*2 "pétanque - I</t>
  </si>
  <si>
    <t>23,6 "štěrkový trávník - pojezdová struktura - II</t>
  </si>
  <si>
    <t>12,2 "štěrkový trávník - pingpong - III</t>
  </si>
  <si>
    <t>18,85 "ohniště - IVa</t>
  </si>
  <si>
    <t>20 "carport - IVb</t>
  </si>
  <si>
    <t>32 "amfiterátr - IVc</t>
  </si>
  <si>
    <t>30 "Workoutové hřiště - V</t>
  </si>
  <si>
    <t>54 "hřiště na streetball - VI</t>
  </si>
  <si>
    <t>131,01 "lemová obruba záhonů - VIII</t>
  </si>
  <si>
    <t>28 "Workoutové hřiště - V</t>
  </si>
  <si>
    <t>52</t>
  </si>
  <si>
    <t>13511112-1</t>
  </si>
  <si>
    <t>oc.pásovina 150x5</t>
  </si>
  <si>
    <t>1214595584</t>
  </si>
  <si>
    <t>441,66*1,03 'Přepočtené koeficientem množství</t>
  </si>
  <si>
    <t>53</t>
  </si>
  <si>
    <t>13021014</t>
  </si>
  <si>
    <t>tyč ocelová kruhová žebírková DIN 488 jakost B500B (10 505) výztuž do betonu D 14mm</t>
  </si>
  <si>
    <t>721131176</t>
  </si>
  <si>
    <t>0,3*95*1,21/1000*1,05 "pétanque</t>
  </si>
  <si>
    <t>0,5*178*1,21/1000*1,05 "štěrkový trávník parkoviště</t>
  </si>
  <si>
    <t>0,5*31*1,21/1000*1,05 "štěrkový trávník - pingpong</t>
  </si>
  <si>
    <t>0,3*48*1,21/1000*1,05 "ohniště</t>
  </si>
  <si>
    <t>0,3*50*1,21/1000*1,05 "carport</t>
  </si>
  <si>
    <t>0,3*80*1,21/1000*1,05 "amfiteátr</t>
  </si>
  <si>
    <t>0,3*75*1,21/1000*1,05 "workoutové hřiště</t>
  </si>
  <si>
    <t>0,3*135*1,21/1000*1,05 "hřiště na streetball</t>
  </si>
  <si>
    <t>0,3*328*1,21/1000*1,05 "lemová obruba záhonů</t>
  </si>
  <si>
    <t>0,3*70*1,21/1000*1,05 "Workoutové hřiště - V</t>
  </si>
  <si>
    <t>0,3*135*1,21/1000*1,05 "hřiště na streetball - VI</t>
  </si>
  <si>
    <t>54</t>
  </si>
  <si>
    <t>918221112</t>
  </si>
  <si>
    <t>PHS sloupek ŽB tvaru H zakládaný do patky výšky od 1 do 3 m</t>
  </si>
  <si>
    <t>719294633</t>
  </si>
  <si>
    <t>2,75*21</t>
  </si>
  <si>
    <t>55</t>
  </si>
  <si>
    <t>918242203</t>
  </si>
  <si>
    <t>PHS do profilů panel soklový betonový šířky přes 2,5 do 4 m výšky do 1 m</t>
  </si>
  <si>
    <t>1995013205</t>
  </si>
  <si>
    <t>3,85*0,5*20</t>
  </si>
  <si>
    <t>56</t>
  </si>
  <si>
    <t>918242216</t>
  </si>
  <si>
    <t>PHS do profilů panel betonový odrazivý šířky do 2,5 m výšky přes 3,5 m</t>
  </si>
  <si>
    <t>-1320813505</t>
  </si>
  <si>
    <t>3,85*1,7*20</t>
  </si>
  <si>
    <t>57</t>
  </si>
  <si>
    <t>935113111</t>
  </si>
  <si>
    <t>Osazení odvodňovacího polymerbetonového žlabu s krycím roštem šířky do 200 mm</t>
  </si>
  <si>
    <t>-746227688</t>
  </si>
  <si>
    <t>6 "svodnice - XI</t>
  </si>
  <si>
    <t>58</t>
  </si>
  <si>
    <t>56241021</t>
  </si>
  <si>
    <t>žlab odvodňovací PE/PP zátěž A15-D400 světlá š 150mm</t>
  </si>
  <si>
    <t>-1173779494</t>
  </si>
  <si>
    <t>59</t>
  </si>
  <si>
    <t>56241455</t>
  </si>
  <si>
    <t>čelo plné na začátek a konec odvodňovacího žlabu PE/PP š 150 mm</t>
  </si>
  <si>
    <t>-1866563336</t>
  </si>
  <si>
    <t>60</t>
  </si>
  <si>
    <t>56241205</t>
  </si>
  <si>
    <t>čelo plné na začátek a konec odvodňovacího žlabu PE/PP š 150 mm s nátrubkem DN 160</t>
  </si>
  <si>
    <t>-681578862</t>
  </si>
  <si>
    <t>998</t>
  </si>
  <si>
    <t>Přesun hmot</t>
  </si>
  <si>
    <t>61</t>
  </si>
  <si>
    <t>998225111</t>
  </si>
  <si>
    <t>Přesun hmot pro pozemní komunikace s krytem z kamene, monolitickým betonovým nebo živičným</t>
  </si>
  <si>
    <t>-1611858354</t>
  </si>
  <si>
    <t>PSV</t>
  </si>
  <si>
    <t>Práce a dodávky PSV</t>
  </si>
  <si>
    <t>711</t>
  </si>
  <si>
    <t>Izolace proti vodě, vlhkosti a plynům</t>
  </si>
  <si>
    <t>62</t>
  </si>
  <si>
    <t>711131101</t>
  </si>
  <si>
    <t>Provedení izolace proti zemní vlhkosti pásy na sucho vodorovné AIP nebo tkaninou</t>
  </si>
  <si>
    <t>-488515916</t>
  </si>
  <si>
    <t>25,13 "ohniště - IVa</t>
  </si>
  <si>
    <t>63</t>
  </si>
  <si>
    <t>69311172</t>
  </si>
  <si>
    <t>geotextilie PP s ÚV stabilizací 300g/m2</t>
  </si>
  <si>
    <t>1158075302</t>
  </si>
  <si>
    <t>228,35*1,1 'Přepočtené koeficientem množství</t>
  </si>
  <si>
    <t>64</t>
  </si>
  <si>
    <t>998711201</t>
  </si>
  <si>
    <t>Přesun hmot procentní pro izolace proti vodě, vlhkosti a plynům v objektech v do 6 m</t>
  </si>
  <si>
    <t>%</t>
  </si>
  <si>
    <t>2071308249</t>
  </si>
  <si>
    <t>OST</t>
  </si>
  <si>
    <t>Ostatní</t>
  </si>
  <si>
    <t>65</t>
  </si>
  <si>
    <t>999-GZ-1</t>
  </si>
  <si>
    <t>Geodetické zaměření</t>
  </si>
  <si>
    <t>1066794800</t>
  </si>
  <si>
    <t>30 - D.03 - Krajinářská architektura</t>
  </si>
  <si>
    <t>111151121</t>
  </si>
  <si>
    <t>Pokosení trávníku parkového pl do 1000 m2 s odvozem do 20 km v rovině a svahu do 1:5</t>
  </si>
  <si>
    <t>-282961925</t>
  </si>
  <si>
    <t>854,44*3 "založení parkového trávníku - VII - dokončovací péče</t>
  </si>
  <si>
    <t>112151011</t>
  </si>
  <si>
    <t>Volné kácení stromů s rozřezáním a odvětvením D kmene přes 100 do 200 mm</t>
  </si>
  <si>
    <t>2002928141</t>
  </si>
  <si>
    <t>112151511</t>
  </si>
  <si>
    <t>Řez a průklest stromů pomocí mobilní plošiny v do 10 m</t>
  </si>
  <si>
    <t>828702796</t>
  </si>
  <si>
    <t>112251221</t>
  </si>
  <si>
    <t>Odstranění pařezů rovině nebo na svahu do 1:5 odfrézováním hl přes 0,2 do 0,5 m</t>
  </si>
  <si>
    <t>1484346819</t>
  </si>
  <si>
    <t>3*0,33</t>
  </si>
  <si>
    <t>119005121</t>
  </si>
  <si>
    <t>Vytyčení výsadeb zapojených nebo v záhonu plochy přes 10 do 100 m2 s rozmístěním rostlin ve sponu</t>
  </si>
  <si>
    <t>-1269536829</t>
  </si>
  <si>
    <t>230 "výsadba trvalek a okrasných trav - V</t>
  </si>
  <si>
    <t>119005151</t>
  </si>
  <si>
    <t>Vytyčení výsadeb s rozmístěním solitérních rostlin do 10 kusů</t>
  </si>
  <si>
    <t>531607305</t>
  </si>
  <si>
    <t>19 "výsadba vzrostlého stromu (14-16) - I</t>
  </si>
  <si>
    <t>2 "výsadba vzrustlého stromu (10-12) - II</t>
  </si>
  <si>
    <t>-1537644122</t>
  </si>
  <si>
    <t>30 "výsadba solitérního keře (80-100 cm) - III</t>
  </si>
  <si>
    <t>1861818722</t>
  </si>
  <si>
    <t>53 "výsadba solitérního keře (30-40 cm) - IV</t>
  </si>
  <si>
    <t>540147581</t>
  </si>
  <si>
    <t>1,325+4,625+10,5+1,91</t>
  </si>
  <si>
    <t>-1296772748</t>
  </si>
  <si>
    <t>18,36*2 'Přepočtené koeficientem množství</t>
  </si>
  <si>
    <t>1394657571</t>
  </si>
  <si>
    <t>181111111</t>
  </si>
  <si>
    <t>Plošná úprava terénu do 500 m2 zemina skupiny 1 až 4 nerovnosti přes 50 do 100 mm v rovinně a svahu do 1:5</t>
  </si>
  <si>
    <t>365518684</t>
  </si>
  <si>
    <t>854,44 "založení parkového trávníku - VII</t>
  </si>
  <si>
    <t>181351103</t>
  </si>
  <si>
    <t>Rozprostření ornice tl vrstvy do 200 mm pl přes 100 do 500 m2 v rovině nebo ve svahu do 1:5 strojně</t>
  </si>
  <si>
    <t>-1255638203</t>
  </si>
  <si>
    <t>10371500</t>
  </si>
  <si>
    <t>substrát pro trávníky VL</t>
  </si>
  <si>
    <t>-224098580</t>
  </si>
  <si>
    <t>854,44*0,1</t>
  </si>
  <si>
    <t>-1943812502</t>
  </si>
  <si>
    <t>00572410</t>
  </si>
  <si>
    <t>osivo směs travní parková</t>
  </si>
  <si>
    <t>-1830368039</t>
  </si>
  <si>
    <t>854,44*0,03 'Přepočtené koeficientem množství</t>
  </si>
  <si>
    <t>183101213</t>
  </si>
  <si>
    <t>Jamky pro výsadbu s výměnou 50 % půdy zeminy skupiny 1 až 4 obj přes 0,02 do 0,05 m3 v rovině a svahu do 1:5</t>
  </si>
  <si>
    <t>-1091367069</t>
  </si>
  <si>
    <t>10321100</t>
  </si>
  <si>
    <t>zahradní substrát pro výsadbu VL</t>
  </si>
  <si>
    <t>-174057432</t>
  </si>
  <si>
    <t>53*0,025 'Přepočtené koeficientem množství</t>
  </si>
  <si>
    <t>183101214</t>
  </si>
  <si>
    <t>Jamky pro výsadbu s výměnou 50 % půdy zeminy skupiny 1 až 4 obj přes 0,05 do 0,125 m3 v rovině a svahu do 1:5</t>
  </si>
  <si>
    <t>-636565244</t>
  </si>
  <si>
    <t>2027948136</t>
  </si>
  <si>
    <t>30*0,0625 'Přepočtené koeficientem množství</t>
  </si>
  <si>
    <t>183101221</t>
  </si>
  <si>
    <t>Jamky pro výsadbu s výměnou 50 % půdy zeminy skupiny 1 až 4 obj přes 0,4 do 1 m3 v rovině a svahu do 1:5</t>
  </si>
  <si>
    <t>41303481</t>
  </si>
  <si>
    <t>17 "výsadba vzrostlého stromu (14-16) - I</t>
  </si>
  <si>
    <t>-1082408530</t>
  </si>
  <si>
    <t>19*0,5 'Přepočtené koeficientem množství</t>
  </si>
  <si>
    <t>183111213</t>
  </si>
  <si>
    <t>Jamky pro výsadbu s výměnou 50 % půdy zeminy skupiny 1 až 4 obj přes 0,005 do 0,01 m3 v rovině a svahu do 1:5</t>
  </si>
  <si>
    <t>-1707002732</t>
  </si>
  <si>
    <t>382 "výsadba trvalek a okrasných trav - V</t>
  </si>
  <si>
    <t>841058143</t>
  </si>
  <si>
    <t>382*0,005 'Přepočtené koeficientem množství</t>
  </si>
  <si>
    <t>183211313</t>
  </si>
  <si>
    <t>Výsadba cibulí nebo hlíz</t>
  </si>
  <si>
    <t>934507817</t>
  </si>
  <si>
    <t>550 "výsadba cibulovin a hlíz do hnízd - VI</t>
  </si>
  <si>
    <t>TulT</t>
  </si>
  <si>
    <t>Tulipa ´Triumph mix´ tulipán - Triumph</t>
  </si>
  <si>
    <t>-1827075183</t>
  </si>
  <si>
    <t>TulD</t>
  </si>
  <si>
    <t>Tulipa Darwin hybrid mix - tulipán – Darwinovi hybridy</t>
  </si>
  <si>
    <t>1491734084</t>
  </si>
  <si>
    <t>Narc</t>
  </si>
  <si>
    <t>Narcissus ´Botanical mix´ narcisky</t>
  </si>
  <si>
    <t>-742234800</t>
  </si>
  <si>
    <t>Musc</t>
  </si>
  <si>
    <t>Muscari armeniacum - mix - modřenec armínský</t>
  </si>
  <si>
    <t>1012678048</t>
  </si>
  <si>
    <t>183211322</t>
  </si>
  <si>
    <t>Výsadba květin krytokořenných průměru kontejneru přes 80 do 120 mm</t>
  </si>
  <si>
    <t>-541575381</t>
  </si>
  <si>
    <t>AcM</t>
  </si>
  <si>
    <t>Achillea millefolium ´Summer Pastels´ řebříček obecný</t>
  </si>
  <si>
    <t>-1610454619</t>
  </si>
  <si>
    <t>AsD</t>
  </si>
  <si>
    <t>Aster dumosus ´Azzuro´ hvězdnice keříčkovitá</t>
  </si>
  <si>
    <t>-2051834961</t>
  </si>
  <si>
    <t>EcP</t>
  </si>
  <si>
    <t>Echinacea purpurea ´Cheynne Spirit´ třapatkovka nachová</t>
  </si>
  <si>
    <t>-1070173610</t>
  </si>
  <si>
    <t>GaL</t>
  </si>
  <si>
    <t>Gaura lindheimerii - svíčkovec Lindheimeriův</t>
  </si>
  <si>
    <t>-1076671129</t>
  </si>
  <si>
    <t>LaI</t>
  </si>
  <si>
    <t>Lavandula intermedia ´Dutch´ levandule prostřední</t>
  </si>
  <si>
    <t>-20528700</t>
  </si>
  <si>
    <t>LiS</t>
  </si>
  <si>
    <t>Liatris spicata ´Kobolt´ šuškarda</t>
  </si>
  <si>
    <t>-2077601890</t>
  </si>
  <si>
    <t>NeF</t>
  </si>
  <si>
    <t>Nepeta × fassenii šanta zkřížená</t>
  </si>
  <si>
    <t>691625845</t>
  </si>
  <si>
    <t>OeS</t>
  </si>
  <si>
    <t>Oenothera speciosa ´Siskiyou Pink´ pupalka kobercová</t>
  </si>
  <si>
    <t>1729464445</t>
  </si>
  <si>
    <t>RuF</t>
  </si>
  <si>
    <t>Rudbeckia fulgida ´Goldsturm´ třapatka zářivá</t>
  </si>
  <si>
    <t>1490130448</t>
  </si>
  <si>
    <t>SaR</t>
  </si>
  <si>
    <t>Salvia nemorosa ´Rosa Königin´ šalvěj hajní</t>
  </si>
  <si>
    <t>1264308290</t>
  </si>
  <si>
    <t>SaB</t>
  </si>
  <si>
    <t>Salvia nemorosa ´Blau Königon´ šalvěj hajní</t>
  </si>
  <si>
    <t>564776330</t>
  </si>
  <si>
    <t>SaS</t>
  </si>
  <si>
    <t>Salvia nemorosa ´Schneehügel´ šalvěj hajní</t>
  </si>
  <si>
    <t>15409024</t>
  </si>
  <si>
    <t>ThP</t>
  </si>
  <si>
    <t>Thymus praecox - mateřídouška časná</t>
  </si>
  <si>
    <t>895440171</t>
  </si>
  <si>
    <t>ThS</t>
  </si>
  <si>
    <t>Thymus serpyllum - mateřídouška úzkolistá</t>
  </si>
  <si>
    <t>1685960560</t>
  </si>
  <si>
    <t>CalA</t>
  </si>
  <si>
    <t>Calamagrostis × acutiflora ´Karl Foerster´ třtina ostrokvětá</t>
  </si>
  <si>
    <t>2023882488</t>
  </si>
  <si>
    <t>MisS</t>
  </si>
  <si>
    <t>Miscanthus sinensis ´Kleine Fontaine´ ozdobnice čínská</t>
  </si>
  <si>
    <t>-1681862173</t>
  </si>
  <si>
    <t>PanV</t>
  </si>
  <si>
    <t>Panicum virgatum ´Külsenmoor´ proso prutnaté</t>
  </si>
  <si>
    <t>-1088747630</t>
  </si>
  <si>
    <t>PenA</t>
  </si>
  <si>
    <t>Pennisetum alopecuroides ´Hameln´ dochan psárkovitý</t>
  </si>
  <si>
    <t>1764378691</t>
  </si>
  <si>
    <t>183403153</t>
  </si>
  <si>
    <t>Obdělání půdy hrabáním v rovině a svahu do 1:5</t>
  </si>
  <si>
    <t>1356914314</t>
  </si>
  <si>
    <t>183403161</t>
  </si>
  <si>
    <t>Obdělání půdy válením v rovině a svahu do 1:5</t>
  </si>
  <si>
    <t>-1549475945</t>
  </si>
  <si>
    <t>183451431</t>
  </si>
  <si>
    <t>Prořezání trávníku s přísevem pl do 1000 m2 v rovině nebo na svahu do 1:5</t>
  </si>
  <si>
    <t>-1692748942</t>
  </si>
  <si>
    <t>2028,01 "regenerace trávníku VIII</t>
  </si>
  <si>
    <t>866160201</t>
  </si>
  <si>
    <t>2028,01*0,02 'Přepočtené koeficientem množství</t>
  </si>
  <si>
    <t>183451511</t>
  </si>
  <si>
    <t>Zapískování travnatých ploch vrstvou tl do 20 mm v rovině nebo na svahu do 1:5 pl do 1000 m2</t>
  </si>
  <si>
    <t>1644534236</t>
  </si>
  <si>
    <t>58154410</t>
  </si>
  <si>
    <t>písek křemičitý sušený frakce 0,1</t>
  </si>
  <si>
    <t>1894984951</t>
  </si>
  <si>
    <t>2028,01*0,00334 'Přepočtené koeficientem množství</t>
  </si>
  <si>
    <t>184102111</t>
  </si>
  <si>
    <t>Výsadba dřeviny s balem D přes 0,1 do 0,2 m do jamky se zalitím v rovině a svahu do 1:5</t>
  </si>
  <si>
    <t>2059460183</t>
  </si>
  <si>
    <t>AmAl</t>
  </si>
  <si>
    <t>Amelanchier alnifolia ´Martin´ muchovník olšolistý</t>
  </si>
  <si>
    <t>1435465999</t>
  </si>
  <si>
    <t>LoKa</t>
  </si>
  <si>
    <t>Lonicera kamtschatica ´Duet´ zimolez kamčatský</t>
  </si>
  <si>
    <t>1596025303</t>
  </si>
  <si>
    <t>RiNd</t>
  </si>
  <si>
    <t>Ribes nidigrolaria josta</t>
  </si>
  <si>
    <t>203972691</t>
  </si>
  <si>
    <t>RiNg</t>
  </si>
  <si>
    <t>Ribes nigrum rybíz černý</t>
  </si>
  <si>
    <t>836122715</t>
  </si>
  <si>
    <t>RiNv</t>
  </si>
  <si>
    <t>Ribes niveum rybíz bílý</t>
  </si>
  <si>
    <t>483343555</t>
  </si>
  <si>
    <t>RiRu</t>
  </si>
  <si>
    <t>Ribes rubrum rybíz červený</t>
  </si>
  <si>
    <t>1695852930</t>
  </si>
  <si>
    <t>RuFr</t>
  </si>
  <si>
    <t>Rubus fruticosus ´Black Satin´ ostružiník</t>
  </si>
  <si>
    <t>546099338</t>
  </si>
  <si>
    <t>RuId</t>
  </si>
  <si>
    <t>Rubus idaeus ´Časná Koral´ maliník</t>
  </si>
  <si>
    <t>-234733550</t>
  </si>
  <si>
    <t>VaCo</t>
  </si>
  <si>
    <t>Vaccinium corymbosum kanadská borůvka</t>
  </si>
  <si>
    <t>846427190</t>
  </si>
  <si>
    <t>184102112</t>
  </si>
  <si>
    <t>Výsadba dřeviny s balem D přes 0,2 do 0,3 m do jamky se zalitím v rovině a svahu do 1:5</t>
  </si>
  <si>
    <t>535344956</t>
  </si>
  <si>
    <t>66</t>
  </si>
  <si>
    <t>PrLu</t>
  </si>
  <si>
    <t>Prunus lusitanica - portugalský vavřín</t>
  </si>
  <si>
    <t>960218110</t>
  </si>
  <si>
    <t>67</t>
  </si>
  <si>
    <t>184102117</t>
  </si>
  <si>
    <t>Výsadba dřeviny s balem D přes 0,8 do 1 m do jamky se zalitím v rovině a svahu do 1:5</t>
  </si>
  <si>
    <t>-1514125554</t>
  </si>
  <si>
    <t>68</t>
  </si>
  <si>
    <t>AeH</t>
  </si>
  <si>
    <t>Aesculus hippocastanum - jírovec maďal 14-16</t>
  </si>
  <si>
    <t>1863701777</t>
  </si>
  <si>
    <t>69</t>
  </si>
  <si>
    <t>AcC</t>
  </si>
  <si>
    <t>Acer campestre ´Elsrijk´ javor babyka 14-16</t>
  </si>
  <si>
    <t>-327841322</t>
  </si>
  <si>
    <t>70</t>
  </si>
  <si>
    <t>PlA</t>
  </si>
  <si>
    <t>Platanus × hispanica ´Huissen´ platan javorolistý 14-16</t>
  </si>
  <si>
    <t>597669880</t>
  </si>
  <si>
    <t>71</t>
  </si>
  <si>
    <t>PrA</t>
  </si>
  <si>
    <t>Prunus avium ´Plena´ třešeň ptačí 14-16</t>
  </si>
  <si>
    <t>646254348</t>
  </si>
  <si>
    <t>72</t>
  </si>
  <si>
    <t>PrK</t>
  </si>
  <si>
    <t>Prunus avium ´Kaštánka´ třešeň ptačí 10-12</t>
  </si>
  <si>
    <t>-2084541505</t>
  </si>
  <si>
    <t>73</t>
  </si>
  <si>
    <t>PrS</t>
  </si>
  <si>
    <t>Prunus subhirtella ´Autumnalis´ višeň chloupkatá 14-16</t>
  </si>
  <si>
    <t>-1853994076</t>
  </si>
  <si>
    <t>74</t>
  </si>
  <si>
    <t>TiC</t>
  </si>
  <si>
    <t>Tilia cordata ´Erecta´ lípa srdčitá 14-16</t>
  </si>
  <si>
    <t>-21453344</t>
  </si>
  <si>
    <t>75</t>
  </si>
  <si>
    <t>184215133</t>
  </si>
  <si>
    <t>Ukotvení kmene dřevin v rovině nebo na svahu do 1:5 třemi kůly D do 0,1 m dl přes 2 do 3 m</t>
  </si>
  <si>
    <t>-35701851</t>
  </si>
  <si>
    <t>76</t>
  </si>
  <si>
    <t>60591257</t>
  </si>
  <si>
    <t>kůl vyvazovací dřevěný impregnovaný D 8cm dl 3m</t>
  </si>
  <si>
    <t>-2032220601</t>
  </si>
  <si>
    <t>19*3 'Přepočtené koeficientem množství</t>
  </si>
  <si>
    <t>77</t>
  </si>
  <si>
    <t>5.1.</t>
  </si>
  <si>
    <t>příčka z půlené frézované kulatiny pr. 9cm, délka 60cm, 12ks/1strom - ochrana proti psí moči</t>
  </si>
  <si>
    <t>896758967</t>
  </si>
  <si>
    <t>17*12</t>
  </si>
  <si>
    <t>2*12</t>
  </si>
  <si>
    <t>78</t>
  </si>
  <si>
    <t>184215411</t>
  </si>
  <si>
    <t>Zhotovení závlahové mísy dřevin D do 0,5 m v rovině nebo na svahu do 1:5</t>
  </si>
  <si>
    <t>-624265435</t>
  </si>
  <si>
    <t>79</t>
  </si>
  <si>
    <t>zemina pro terénní úpravy - ornice</t>
  </si>
  <si>
    <t>424815156</t>
  </si>
  <si>
    <t>53*0,001 'Přepočtené koeficientem množství</t>
  </si>
  <si>
    <t>80</t>
  </si>
  <si>
    <t>184215412</t>
  </si>
  <si>
    <t>Zhotovení závlahové mísy dřevin D přes 0,5 do 1,0 m v rovině nebo na svahu do 1:5</t>
  </si>
  <si>
    <t>-1066871756</t>
  </si>
  <si>
    <t>81</t>
  </si>
  <si>
    <t>-1761465719</t>
  </si>
  <si>
    <t>19*0,002 'Přepočtené koeficientem množství</t>
  </si>
  <si>
    <t>82</t>
  </si>
  <si>
    <t>-1033039481</t>
  </si>
  <si>
    <t>74 "výsadba solitérního keře (80-100 cm) - III</t>
  </si>
  <si>
    <t>83</t>
  </si>
  <si>
    <t>-678452940</t>
  </si>
  <si>
    <t>74*0,002 'Přepočtené koeficientem množství</t>
  </si>
  <si>
    <t>84</t>
  </si>
  <si>
    <t>184501141</t>
  </si>
  <si>
    <t>Zhotovení obalu z rákosové nebo kokosové rohože v rovině a svahu do 1:5</t>
  </si>
  <si>
    <t>-684993520</t>
  </si>
  <si>
    <t>85</t>
  </si>
  <si>
    <t>61894003</t>
  </si>
  <si>
    <t>rákos ohradový neloupaný 60x200cm</t>
  </si>
  <si>
    <t>-163151871</t>
  </si>
  <si>
    <t>19*1,1 'Přepočtené koeficientem množství</t>
  </si>
  <si>
    <t>86</t>
  </si>
  <si>
    <t>184813521</t>
  </si>
  <si>
    <t>Chemické odplevelení po založení kultury postřikem na široko v rovině a svahu do 1:5 ručně</t>
  </si>
  <si>
    <t>-1532260171</t>
  </si>
  <si>
    <t>17*2 "výsadba vzrostlého stromu (14-16) - I</t>
  </si>
  <si>
    <t>2*2 "výsadba vzrustlého stromu (10-12) - II</t>
  </si>
  <si>
    <t>87</t>
  </si>
  <si>
    <t>184854111</t>
  </si>
  <si>
    <t>Míchání vegetačních substrátů v homogenizačním zařízení v množství do 10 m3</t>
  </si>
  <si>
    <t>-171378369</t>
  </si>
  <si>
    <t>88</t>
  </si>
  <si>
    <t>-1161143504</t>
  </si>
  <si>
    <t>30*0,125 "výsadba solitérního keře (80-100 cm) - III</t>
  </si>
  <si>
    <t>89</t>
  </si>
  <si>
    <t>-562612092</t>
  </si>
  <si>
    <t>53*0,05 "výsadba solitérního keře (30-40 cm) - IV</t>
  </si>
  <si>
    <t>90</t>
  </si>
  <si>
    <t>184911335</t>
  </si>
  <si>
    <t>Drenážní vrstva záhonu pro výsadby v rovině nebo ve svahu do 1:5 pl přes 10 do 100 m2 hl přes 50 do 150 mm</t>
  </si>
  <si>
    <t>-1507963245</t>
  </si>
  <si>
    <t>230 "výsadba trvalek a okrasných trav - V - 8 cm</t>
  </si>
  <si>
    <t>91</t>
  </si>
  <si>
    <t>184911431</t>
  </si>
  <si>
    <t>Mulčování rostlin kůrou tl přes 0,1 do 0,15 m v rovině a svahu do 1:5</t>
  </si>
  <si>
    <t>294975069</t>
  </si>
  <si>
    <t>92</t>
  </si>
  <si>
    <t>10391100</t>
  </si>
  <si>
    <t>kůra mulčovací VL</t>
  </si>
  <si>
    <t>2043627732</t>
  </si>
  <si>
    <t>19*0,153 'Přepočtené koeficientem množství</t>
  </si>
  <si>
    <t>93</t>
  </si>
  <si>
    <t>1305967956</t>
  </si>
  <si>
    <t>94</t>
  </si>
  <si>
    <t>99857715</t>
  </si>
  <si>
    <t>30*0,153 'Přepočtené koeficientem množství</t>
  </si>
  <si>
    <t>95</t>
  </si>
  <si>
    <t>-31340673</t>
  </si>
  <si>
    <t>53*0,5 "výsadba solitérního keře (30-40 cm) - IV</t>
  </si>
  <si>
    <t>96</t>
  </si>
  <si>
    <t>-1520567377</t>
  </si>
  <si>
    <t>26,5*0,153 'Přepočtené koeficientem množství</t>
  </si>
  <si>
    <t>97</t>
  </si>
  <si>
    <t>185802-1</t>
  </si>
  <si>
    <t>Hnojení stromu</t>
  </si>
  <si>
    <t>-1138967107</t>
  </si>
  <si>
    <t>98</t>
  </si>
  <si>
    <t>umělé hnojivo - tablety,  150g/1strom</t>
  </si>
  <si>
    <t>tabl.</t>
  </si>
  <si>
    <t>22726467</t>
  </si>
  <si>
    <t>19*5 'Přepočtené koeficientem množství</t>
  </si>
  <si>
    <t>99</t>
  </si>
  <si>
    <t>185802113</t>
  </si>
  <si>
    <t>Hnojení půdy umělým hnojivem na široko v rovině a svahu do 1:5</t>
  </si>
  <si>
    <t>-2052166630</t>
  </si>
  <si>
    <t>2028,01*0,000025 "regenerace trávníku VIII</t>
  </si>
  <si>
    <t>100</t>
  </si>
  <si>
    <t>25191155</t>
  </si>
  <si>
    <t>hnojivo průmyslové</t>
  </si>
  <si>
    <t>888776741</t>
  </si>
  <si>
    <t>2063,51930232558*0,025 'Přepočtené koeficientem množství</t>
  </si>
  <si>
    <t>101</t>
  </si>
  <si>
    <t>1642529237</t>
  </si>
  <si>
    <t>854,44*0,00002 "založení parkového trávníku - VII</t>
  </si>
  <si>
    <t>102</t>
  </si>
  <si>
    <t>1280308517</t>
  </si>
  <si>
    <t>852,815625*0,02 'Přepočtené koeficientem množství</t>
  </si>
  <si>
    <t>103</t>
  </si>
  <si>
    <t>185802114</t>
  </si>
  <si>
    <t>Hnojení půdy umělým hnojivem k jednotlivým rostlinám v rovině a svahu do 1:5</t>
  </si>
  <si>
    <t>-426582487</t>
  </si>
  <si>
    <t>30*0,00003 "výsadba solitérního keře (80-100 cm) - III</t>
  </si>
  <si>
    <t>104</t>
  </si>
  <si>
    <t>-145977122</t>
  </si>
  <si>
    <t>30*0,03 'Přepočtené koeficientem množství</t>
  </si>
  <si>
    <t>105</t>
  </si>
  <si>
    <t>588859886</t>
  </si>
  <si>
    <t>53*0,00003 "výsadba solitérního keře (30-40 cm) - IV</t>
  </si>
  <si>
    <t>106</t>
  </si>
  <si>
    <t>-195598929</t>
  </si>
  <si>
    <t>53*0,03 'Přepočtené koeficientem množství</t>
  </si>
  <si>
    <t>107</t>
  </si>
  <si>
    <t>185803511</t>
  </si>
  <si>
    <t>Odstranění přerostlého drnu u cest a záhonů s naložením a odvozem odpadu do 20 km</t>
  </si>
  <si>
    <t>1999594196</t>
  </si>
  <si>
    <t>4*17 "výsadba vzrostlého stromu (14-16) - I</t>
  </si>
  <si>
    <t>4*2 "výsadba vzrustlého stromu (10-12) - II</t>
  </si>
  <si>
    <t>108</t>
  </si>
  <si>
    <t>185804311</t>
  </si>
  <si>
    <t>Zalití rostlin vodou plocha do 20 m2</t>
  </si>
  <si>
    <t>-466122617</t>
  </si>
  <si>
    <t>17*100/1000 "výsadba vzrostlého stromu (14-16) - I</t>
  </si>
  <si>
    <t>17*100/1000*5 "výsadba vzrostlého stromu (14-16) - I - dokončovací péče</t>
  </si>
  <si>
    <t>2*100/1000 "výsadba vzrustlého stromu (10-12) - II</t>
  </si>
  <si>
    <t>2*100/1000*5 "výsadba vzrustlého stromu (10-12) - II - dokončovací péče</t>
  </si>
  <si>
    <t>109</t>
  </si>
  <si>
    <t>-1865055569</t>
  </si>
  <si>
    <t>30*50/1000 "výsadba solitérního keře (80-100 cm) - III</t>
  </si>
  <si>
    <t>30*50/1000*5 "výsadba solitérního keře (80-100 cm) - III - dokončovací péče</t>
  </si>
  <si>
    <t>110</t>
  </si>
  <si>
    <t>-1606872168</t>
  </si>
  <si>
    <t>53*50/1000 "výsadba solitérního keře (30-40 cm) - IV</t>
  </si>
  <si>
    <t>53*50/1000*5 "výsadba solitérního keře (30-40 cm) - IV - dokončovací péče</t>
  </si>
  <si>
    <t>111</t>
  </si>
  <si>
    <t>185804312</t>
  </si>
  <si>
    <t>Zalití rostlin vodou plocha přes 20 m2</t>
  </si>
  <si>
    <t>-2018324587</t>
  </si>
  <si>
    <t>854,44*10/1000 "založení parkového trávníku - VII</t>
  </si>
  <si>
    <t>854,44*10/1000*2 "založení parkového trávníku - VII - dokončovací péče</t>
  </si>
  <si>
    <t>112</t>
  </si>
  <si>
    <t>1974539917</t>
  </si>
  <si>
    <t>230*20/1000 "výsadba trvalek a okrasných trav - V</t>
  </si>
  <si>
    <t>230*20/1000*5 "výsadba trvalek a okrasných trav - V - dokončovací péče</t>
  </si>
  <si>
    <t>113</t>
  </si>
  <si>
    <t>185811211</t>
  </si>
  <si>
    <t>Vyhrabání trávníku souvislé pl do 1000 m2 v rovině a svahu do 1:5</t>
  </si>
  <si>
    <t>738927877</t>
  </si>
  <si>
    <t>114</t>
  </si>
  <si>
    <t>R.16</t>
  </si>
  <si>
    <t>Provedení ochranného nátěru na kmen stromu před škodami způsobenými teplotními vlivy</t>
  </si>
  <si>
    <t>-560721569</t>
  </si>
  <si>
    <t>115</t>
  </si>
  <si>
    <t>R.3</t>
  </si>
  <si>
    <t>Instalace zavlažovacího vaku</t>
  </si>
  <si>
    <t>-1615619025</t>
  </si>
  <si>
    <t>116</t>
  </si>
  <si>
    <t>R1845011</t>
  </si>
  <si>
    <t>Instalace chráničky na kmen stromu proti poškození strunovou sekačkou</t>
  </si>
  <si>
    <t>-1029973074</t>
  </si>
  <si>
    <t>117</t>
  </si>
  <si>
    <t>998231311</t>
  </si>
  <si>
    <t>Přesun hmot pro sadovnické a krajinářské úpravy vodorovně do 5000 m</t>
  </si>
  <si>
    <t>-522571557</t>
  </si>
  <si>
    <t>118</t>
  </si>
  <si>
    <t>-1255891817</t>
  </si>
  <si>
    <t>40 - D.04 - Mobiliář a vybavenost</t>
  </si>
  <si>
    <t xml:space="preserve">    741 - Elektroinstalace - silnoproud</t>
  </si>
  <si>
    <t>133212811</t>
  </si>
  <si>
    <t>Hloubení nezapažených šachet v hornině třídy těžitelnosti I skupiny 3 plocha výkopu do 4 m2 ručně</t>
  </si>
  <si>
    <t>819319703</t>
  </si>
  <si>
    <t>0,8*0,25*0,4*2*7 "patky pro lavičky</t>
  </si>
  <si>
    <t>0,98*0,25*0,4*2*3 "lavička se stolem</t>
  </si>
  <si>
    <t>(1,3*0,25*0,4*2+0,5*0,25*0,4*2)*3 "piknikový set</t>
  </si>
  <si>
    <t>0,5*0,3*0,4*5 "stojan na kola</t>
  </si>
  <si>
    <t>2*0,5*0,1*28 "betonové lavice</t>
  </si>
  <si>
    <t>0,7*0,7*0,9 "streetballový koš</t>
  </si>
  <si>
    <t>-1577270710</t>
  </si>
  <si>
    <t>1595740929</t>
  </si>
  <si>
    <t>6,329*2 'Přepočtené koeficientem množství</t>
  </si>
  <si>
    <t>1918820141</t>
  </si>
  <si>
    <t>-207332178</t>
  </si>
  <si>
    <t>2*0,5*28 "betonové lavice</t>
  </si>
  <si>
    <t>271532213</t>
  </si>
  <si>
    <t>Podsyp pod základové konstrukce se zhutněním z hrubého kameniva frakce 8 až 16 mm</t>
  </si>
  <si>
    <t>1758629386</t>
  </si>
  <si>
    <t>0,8*0,25*0,07*2*7 "patky pro lavičky</t>
  </si>
  <si>
    <t>0,98*0,25*0,07*2*3 "lavička se stolem</t>
  </si>
  <si>
    <t>(1,3*0,25*0,07*2+0,5*0,25*0,07*2)*3 "piknikový set</t>
  </si>
  <si>
    <t>0,5*0,3*0,07*5 "stojan na kola</t>
  </si>
  <si>
    <t>0,7*0,7*0,1 "streetballový koš</t>
  </si>
  <si>
    <t>275313611</t>
  </si>
  <si>
    <t>Základové patky z betonu tř. C 16/20</t>
  </si>
  <si>
    <t>390397639</t>
  </si>
  <si>
    <t>0,8*0,25*0,3*2*7 "patky pro lavičky</t>
  </si>
  <si>
    <t>0,98*0,25*0,3*2*3 "lavička se stolem</t>
  </si>
  <si>
    <t>(1,3*0,25*0,3*2+0,5*0,25*0,3*2)*3 "piknikový set</t>
  </si>
  <si>
    <t>0,5*0,3*0,3*5 "stojan na kola</t>
  </si>
  <si>
    <t>0,7*0,7*0,8 "streetballový koš</t>
  </si>
  <si>
    <t>-1284181820</t>
  </si>
  <si>
    <t>(0,8*2+0,25*2)*0,1*7 "patky pro lavičky</t>
  </si>
  <si>
    <t>(0,98*2+0,25*2)*0,1*2*3 "lavička se stolem</t>
  </si>
  <si>
    <t>((1,3*2+0,25*2)*0,1*2+(0,5*2+0,25*2)*0,1*2)*3 "piknikový set</t>
  </si>
  <si>
    <t>(0,5*2+0,3*2)*0,1*5 "stojan na kola</t>
  </si>
  <si>
    <t>0,7*4*0,1 "streetballový koš</t>
  </si>
  <si>
    <t>-25297578</t>
  </si>
  <si>
    <t>936124113</t>
  </si>
  <si>
    <t>Montáž lavičky stabilní kotvené šrouby na pevný podklad</t>
  </si>
  <si>
    <t>1510434808</t>
  </si>
  <si>
    <t>6 "parková lavička s opěrkou</t>
  </si>
  <si>
    <t>2 "lavička se stolem</t>
  </si>
  <si>
    <t>749-I</t>
  </si>
  <si>
    <t>Parková lavička s opěrkou</t>
  </si>
  <si>
    <t>-1726519334</t>
  </si>
  <si>
    <t>749-II</t>
  </si>
  <si>
    <t>Lavička se stolem</t>
  </si>
  <si>
    <t>-1997230411</t>
  </si>
  <si>
    <t>936124113-III</t>
  </si>
  <si>
    <t>Montáž piknikové sestavy</t>
  </si>
  <si>
    <t>1823875023</t>
  </si>
  <si>
    <t>749-III</t>
  </si>
  <si>
    <t>Pikniková sestava</t>
  </si>
  <si>
    <t>685151915</t>
  </si>
  <si>
    <t>936174311</t>
  </si>
  <si>
    <t>Montáž stojanu na kola kotevními šrouby na pevný podklad</t>
  </si>
  <si>
    <t>-1096989028</t>
  </si>
  <si>
    <t>5 "stojan na kola</t>
  </si>
  <si>
    <t>749-VI</t>
  </si>
  <si>
    <t>Stojan na kola</t>
  </si>
  <si>
    <t>699372014</t>
  </si>
  <si>
    <t>936-VI-2</t>
  </si>
  <si>
    <t>Montáž krytého stání na kola</t>
  </si>
  <si>
    <t>443035015</t>
  </si>
  <si>
    <t>749-VI-2</t>
  </si>
  <si>
    <t>Dodávka krytého stání na kola</t>
  </si>
  <si>
    <t>1466167861</t>
  </si>
  <si>
    <t>936-VII</t>
  </si>
  <si>
    <t>Osazení betonových lavic</t>
  </si>
  <si>
    <t>1154938818</t>
  </si>
  <si>
    <t>749-VII</t>
  </si>
  <si>
    <t>Betonové lavice 2000x500x400</t>
  </si>
  <si>
    <t>-696260378</t>
  </si>
  <si>
    <t>936-VIII</t>
  </si>
  <si>
    <t>Osazení ohniště s lavicemi</t>
  </si>
  <si>
    <t>315198355</t>
  </si>
  <si>
    <t>749-VIII-1</t>
  </si>
  <si>
    <t>Ohniště ocelové pr.1000 mm</t>
  </si>
  <si>
    <t>-894849527</t>
  </si>
  <si>
    <t>749-VIII-2</t>
  </si>
  <si>
    <t>Lavice dlouhá douglaska,smrk 4000x400x440</t>
  </si>
  <si>
    <t>-1325562436</t>
  </si>
  <si>
    <t>749-VIII-3</t>
  </si>
  <si>
    <t>Lavička samostatná douglaska,smrk 400x400x440</t>
  </si>
  <si>
    <t>282354664</t>
  </si>
  <si>
    <t>936-IX</t>
  </si>
  <si>
    <t>Montáž a osazení boxu na kontejnery vč.podkladních konstrukcí</t>
  </si>
  <si>
    <t>781365172</t>
  </si>
  <si>
    <t>749-IX</t>
  </si>
  <si>
    <t>Box na kontejnery 1100 l XL</t>
  </si>
  <si>
    <t>-1355509604</t>
  </si>
  <si>
    <t>936-X</t>
  </si>
  <si>
    <t>Montáž a osazení zahradního domku vč.podkladních konstrukcí</t>
  </si>
  <si>
    <t>1832153958</t>
  </si>
  <si>
    <t>749-X</t>
  </si>
  <si>
    <t>Zahradní domek 3300x3900x2150 - specifikace dle PD</t>
  </si>
  <si>
    <t>289053258</t>
  </si>
  <si>
    <t>936-XI</t>
  </si>
  <si>
    <t>Montáž a osazení dřevníku</t>
  </si>
  <si>
    <t>-1051105716</t>
  </si>
  <si>
    <t>749-XI</t>
  </si>
  <si>
    <t>Dřevník 1500x1500x500 - specifikace dle PD</t>
  </si>
  <si>
    <t>461960386</t>
  </si>
  <si>
    <t>936-XII</t>
  </si>
  <si>
    <t>Montáž a osazení kompostéru</t>
  </si>
  <si>
    <t>1149381099</t>
  </si>
  <si>
    <t>749-XII</t>
  </si>
  <si>
    <t>Kompostér velkokapacitní 3000x1000x1000 - specifikace dle PD</t>
  </si>
  <si>
    <t>1522285531</t>
  </si>
  <si>
    <t>936-XV</t>
  </si>
  <si>
    <t>Osazení pingpongového stolu vč.podkladní konstukce</t>
  </si>
  <si>
    <t>1708819238</t>
  </si>
  <si>
    <t>749-XV</t>
  </si>
  <si>
    <t>Pingpongový stůl 2740x1525x760 - specifikace dle PD</t>
  </si>
  <si>
    <t>-109076577</t>
  </si>
  <si>
    <t>936-XVI</t>
  </si>
  <si>
    <t>Montáž a osazení venkovních kuželek vč.podkladní konstrukce</t>
  </si>
  <si>
    <t>2059334048</t>
  </si>
  <si>
    <t>749-XVI</t>
  </si>
  <si>
    <t>Ruské zahradní kuželky - specifikace dle PD</t>
  </si>
  <si>
    <t>-2060436033</t>
  </si>
  <si>
    <t>936-XVII</t>
  </si>
  <si>
    <t>Montáž a osazení streetballového koše</t>
  </si>
  <si>
    <t>1289224481</t>
  </si>
  <si>
    <t>749-XVII</t>
  </si>
  <si>
    <t>Streetballový koš - specifikace dle PD</t>
  </si>
  <si>
    <t>-774328571</t>
  </si>
  <si>
    <t>936-XVIII</t>
  </si>
  <si>
    <t>Montáž a osazení carportu pro 3 OA vč.podkladních konstrukcí</t>
  </si>
  <si>
    <t>1186309713</t>
  </si>
  <si>
    <t>749-XVIII</t>
  </si>
  <si>
    <t>CARPORT pro 3 OA 15320x5000 - specifikace dle PD</t>
  </si>
  <si>
    <t>352242750</t>
  </si>
  <si>
    <t>936-XIX</t>
  </si>
  <si>
    <t>Montáž a osazení únikového mola/mostku vč.podkladních konstrukcí</t>
  </si>
  <si>
    <t>-560227700</t>
  </si>
  <si>
    <t>749-XIX</t>
  </si>
  <si>
    <t>Kovové únikové molo/mostek z tahokovu se zábradlím - specifikace dle PD</t>
  </si>
  <si>
    <t>100904642</t>
  </si>
  <si>
    <t>936-XIX-1</t>
  </si>
  <si>
    <t>Vyrobní dokumentace pro molo/mostek</t>
  </si>
  <si>
    <t>-1510546481</t>
  </si>
  <si>
    <t>936-XX</t>
  </si>
  <si>
    <t>Montáž a osazení workoutové sestavy vč.podkladních konstrukcí</t>
  </si>
  <si>
    <t>1941902215</t>
  </si>
  <si>
    <t>749-XX</t>
  </si>
  <si>
    <t>Workoutová sestava 10120×4565 - specifikace dle PD</t>
  </si>
  <si>
    <t>1223188359</t>
  </si>
  <si>
    <t>998011001</t>
  </si>
  <si>
    <t>Přesun hmot pro budovy zděné v do 6 m</t>
  </si>
  <si>
    <t>-1296976472</t>
  </si>
  <si>
    <t>741</t>
  </si>
  <si>
    <t>Elektroinstalace - silnoproud</t>
  </si>
  <si>
    <t>741-1.1</t>
  </si>
  <si>
    <t>Montáž elektroinstalace</t>
  </si>
  <si>
    <t>1672973140</t>
  </si>
  <si>
    <t>341-1</t>
  </si>
  <si>
    <t>Osvětlení svítidlo zemní</t>
  </si>
  <si>
    <t>-609005534</t>
  </si>
  <si>
    <t>741-3</t>
  </si>
  <si>
    <t>Pomocný a spojovací materiál</t>
  </si>
  <si>
    <t>-1136554732</t>
  </si>
  <si>
    <t>741-5</t>
  </si>
  <si>
    <t>Revize elektro</t>
  </si>
  <si>
    <t>2093933602</t>
  </si>
  <si>
    <t>-54648884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</si>
</sst>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4" fontId="8" fillId="0" borderId="0" xfId="0" applyNumberFormat="1" applyFont="1" applyAlignment="1"/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167" fontId="20" fillId="3" borderId="2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abSelected="1" topLeftCell="A30" workbookViewId="0">
      <selection activeCell="AN8" sqref="AN8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s="1" customFormat="1" ht="36.950000000000003" customHeight="1">
      <c r="AR2" s="218" t="s">
        <v>5</v>
      </c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S2" s="15" t="s">
        <v>6</v>
      </c>
      <c r="BT2" s="15" t="s">
        <v>7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s="1" customFormat="1" ht="24.95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s="1" customFormat="1" ht="12" customHeight="1">
      <c r="B5" s="18"/>
      <c r="D5" s="22" t="s">
        <v>13</v>
      </c>
      <c r="K5" s="202" t="s">
        <v>14</v>
      </c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R5" s="18"/>
      <c r="BE5" s="199" t="s">
        <v>15</v>
      </c>
      <c r="BS5" s="15" t="s">
        <v>6</v>
      </c>
    </row>
    <row r="6" spans="1:74" s="1" customFormat="1" ht="36.950000000000003" customHeight="1">
      <c r="B6" s="18"/>
      <c r="D6" s="24" t="s">
        <v>16</v>
      </c>
      <c r="K6" s="204" t="s">
        <v>17</v>
      </c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R6" s="18"/>
      <c r="BE6" s="200"/>
      <c r="BS6" s="15" t="s">
        <v>6</v>
      </c>
    </row>
    <row r="7" spans="1:74" s="1" customFormat="1" ht="12" customHeight="1">
      <c r="B7" s="18"/>
      <c r="D7" s="25" t="s">
        <v>18</v>
      </c>
      <c r="K7" s="23" t="s">
        <v>1</v>
      </c>
      <c r="AK7" s="25" t="s">
        <v>19</v>
      </c>
      <c r="AN7" s="23" t="s">
        <v>1</v>
      </c>
      <c r="AR7" s="18"/>
      <c r="BE7" s="200"/>
      <c r="BS7" s="15" t="s">
        <v>6</v>
      </c>
    </row>
    <row r="8" spans="1:74" s="1" customFormat="1" ht="12" customHeight="1">
      <c r="B8" s="18"/>
      <c r="D8" s="25" t="s">
        <v>20</v>
      </c>
      <c r="K8" s="23" t="s">
        <v>21</v>
      </c>
      <c r="AK8" s="25" t="s">
        <v>22</v>
      </c>
      <c r="AN8" s="26"/>
      <c r="AR8" s="18"/>
      <c r="BE8" s="200"/>
      <c r="BS8" s="15" t="s">
        <v>6</v>
      </c>
    </row>
    <row r="9" spans="1:74" s="1" customFormat="1" ht="14.45" customHeight="1">
      <c r="B9" s="18"/>
      <c r="AR9" s="18"/>
      <c r="BE9" s="200"/>
      <c r="BS9" s="15" t="s">
        <v>6</v>
      </c>
    </row>
    <row r="10" spans="1:74" s="1" customFormat="1" ht="12" customHeight="1">
      <c r="B10" s="18"/>
      <c r="D10" s="25" t="s">
        <v>23</v>
      </c>
      <c r="AK10" s="25" t="s">
        <v>24</v>
      </c>
      <c r="AN10" s="23" t="s">
        <v>1</v>
      </c>
      <c r="AR10" s="18"/>
      <c r="BE10" s="200"/>
      <c r="BS10" s="15" t="s">
        <v>6</v>
      </c>
    </row>
    <row r="11" spans="1:74" s="1" customFormat="1" ht="18.399999999999999" customHeight="1">
      <c r="B11" s="18"/>
      <c r="E11" s="23" t="s">
        <v>25</v>
      </c>
      <c r="AK11" s="25" t="s">
        <v>26</v>
      </c>
      <c r="AN11" s="23" t="s">
        <v>1</v>
      </c>
      <c r="AR11" s="18"/>
      <c r="BE11" s="200"/>
      <c r="BS11" s="15" t="s">
        <v>6</v>
      </c>
    </row>
    <row r="12" spans="1:74" s="1" customFormat="1" ht="6.95" customHeight="1">
      <c r="B12" s="18"/>
      <c r="AR12" s="18"/>
      <c r="BE12" s="200"/>
      <c r="BS12" s="15" t="s">
        <v>6</v>
      </c>
    </row>
    <row r="13" spans="1:74" s="1" customFormat="1" ht="12" customHeight="1">
      <c r="B13" s="18"/>
      <c r="D13" s="25" t="s">
        <v>27</v>
      </c>
      <c r="AK13" s="25" t="s">
        <v>24</v>
      </c>
      <c r="AN13" s="27" t="s">
        <v>28</v>
      </c>
      <c r="AR13" s="18"/>
      <c r="BE13" s="200"/>
      <c r="BS13" s="15" t="s">
        <v>6</v>
      </c>
    </row>
    <row r="14" spans="1:74" ht="12.75">
      <c r="B14" s="18"/>
      <c r="E14" s="205" t="s">
        <v>28</v>
      </c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5" t="s">
        <v>26</v>
      </c>
      <c r="AN14" s="27" t="s">
        <v>28</v>
      </c>
      <c r="AR14" s="18"/>
      <c r="BE14" s="200"/>
      <c r="BS14" s="15" t="s">
        <v>6</v>
      </c>
    </row>
    <row r="15" spans="1:74" s="1" customFormat="1" ht="6.95" customHeight="1">
      <c r="B15" s="18"/>
      <c r="AR15" s="18"/>
      <c r="BE15" s="200"/>
      <c r="BS15" s="15" t="s">
        <v>3</v>
      </c>
    </row>
    <row r="16" spans="1:74" s="1" customFormat="1" ht="12" customHeight="1">
      <c r="B16" s="18"/>
      <c r="D16" s="25" t="s">
        <v>29</v>
      </c>
      <c r="AK16" s="25" t="s">
        <v>24</v>
      </c>
      <c r="AN16" s="23" t="s">
        <v>1</v>
      </c>
      <c r="AR16" s="18"/>
      <c r="BE16" s="200"/>
      <c r="BS16" s="15" t="s">
        <v>3</v>
      </c>
    </row>
    <row r="17" spans="1:71" s="1" customFormat="1" ht="18.399999999999999" customHeight="1">
      <c r="B17" s="18"/>
      <c r="E17" s="23" t="s">
        <v>30</v>
      </c>
      <c r="AK17" s="25" t="s">
        <v>26</v>
      </c>
      <c r="AN17" s="23" t="s">
        <v>1</v>
      </c>
      <c r="AR17" s="18"/>
      <c r="BE17" s="200"/>
      <c r="BS17" s="15" t="s">
        <v>31</v>
      </c>
    </row>
    <row r="18" spans="1:71" s="1" customFormat="1" ht="6.95" customHeight="1">
      <c r="B18" s="18"/>
      <c r="AR18" s="18"/>
      <c r="BE18" s="200"/>
      <c r="BS18" s="15" t="s">
        <v>6</v>
      </c>
    </row>
    <row r="19" spans="1:71" s="1" customFormat="1" ht="12" customHeight="1">
      <c r="B19" s="18"/>
      <c r="D19" s="25" t="s">
        <v>32</v>
      </c>
      <c r="AK19" s="25" t="s">
        <v>24</v>
      </c>
      <c r="AN19" s="23" t="s">
        <v>1</v>
      </c>
      <c r="AR19" s="18"/>
      <c r="BE19" s="200"/>
      <c r="BS19" s="15" t="s">
        <v>6</v>
      </c>
    </row>
    <row r="20" spans="1:71" s="1" customFormat="1" ht="18.399999999999999" customHeight="1">
      <c r="B20" s="18"/>
      <c r="E20" s="23" t="s">
        <v>33</v>
      </c>
      <c r="AK20" s="25" t="s">
        <v>26</v>
      </c>
      <c r="AN20" s="23" t="s">
        <v>1</v>
      </c>
      <c r="AR20" s="18"/>
      <c r="BE20" s="200"/>
      <c r="BS20" s="15" t="s">
        <v>31</v>
      </c>
    </row>
    <row r="21" spans="1:71" s="1" customFormat="1" ht="6.95" customHeight="1">
      <c r="B21" s="18"/>
      <c r="AR21" s="18"/>
      <c r="BE21" s="200"/>
    </row>
    <row r="22" spans="1:71" s="1" customFormat="1" ht="12" customHeight="1">
      <c r="B22" s="18"/>
      <c r="D22" s="25" t="s">
        <v>34</v>
      </c>
      <c r="AR22" s="18"/>
      <c r="BE22" s="200"/>
    </row>
    <row r="23" spans="1:71" s="1" customFormat="1" ht="16.5" customHeight="1">
      <c r="B23" s="18"/>
      <c r="E23" s="207" t="s">
        <v>1</v>
      </c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R23" s="18"/>
      <c r="BE23" s="200"/>
    </row>
    <row r="24" spans="1:71" s="1" customFormat="1" ht="6.95" customHeight="1">
      <c r="B24" s="18"/>
      <c r="AR24" s="18"/>
      <c r="BE24" s="200"/>
    </row>
    <row r="25" spans="1:71" s="1" customFormat="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200"/>
    </row>
    <row r="26" spans="1:71" s="2" customFormat="1" ht="25.9" customHeight="1">
      <c r="A26" s="30"/>
      <c r="B26" s="31"/>
      <c r="C26" s="30"/>
      <c r="D26" s="32" t="s">
        <v>35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08">
        <f>ROUND(AG94,2)</f>
        <v>0</v>
      </c>
      <c r="AL26" s="209"/>
      <c r="AM26" s="209"/>
      <c r="AN26" s="209"/>
      <c r="AO26" s="209"/>
      <c r="AP26" s="30"/>
      <c r="AQ26" s="30"/>
      <c r="AR26" s="31"/>
      <c r="BE26" s="200"/>
    </row>
    <row r="27" spans="1:7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200"/>
    </row>
    <row r="28" spans="1:71" s="2" customFormat="1" ht="12.75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210" t="s">
        <v>36</v>
      </c>
      <c r="M28" s="210"/>
      <c r="N28" s="210"/>
      <c r="O28" s="210"/>
      <c r="P28" s="210"/>
      <c r="Q28" s="30"/>
      <c r="R28" s="30"/>
      <c r="S28" s="30"/>
      <c r="T28" s="30"/>
      <c r="U28" s="30"/>
      <c r="V28" s="30"/>
      <c r="W28" s="210" t="s">
        <v>37</v>
      </c>
      <c r="X28" s="210"/>
      <c r="Y28" s="210"/>
      <c r="Z28" s="210"/>
      <c r="AA28" s="210"/>
      <c r="AB28" s="210"/>
      <c r="AC28" s="210"/>
      <c r="AD28" s="210"/>
      <c r="AE28" s="210"/>
      <c r="AF28" s="30"/>
      <c r="AG28" s="30"/>
      <c r="AH28" s="30"/>
      <c r="AI28" s="30"/>
      <c r="AJ28" s="30"/>
      <c r="AK28" s="210" t="s">
        <v>38</v>
      </c>
      <c r="AL28" s="210"/>
      <c r="AM28" s="210"/>
      <c r="AN28" s="210"/>
      <c r="AO28" s="210"/>
      <c r="AP28" s="30"/>
      <c r="AQ28" s="30"/>
      <c r="AR28" s="31"/>
      <c r="BE28" s="200"/>
    </row>
    <row r="29" spans="1:71" s="3" customFormat="1" ht="14.45" customHeight="1">
      <c r="B29" s="35"/>
      <c r="D29" s="25" t="s">
        <v>39</v>
      </c>
      <c r="F29" s="25" t="s">
        <v>40</v>
      </c>
      <c r="L29" s="213">
        <v>0.21</v>
      </c>
      <c r="M29" s="212"/>
      <c r="N29" s="212"/>
      <c r="O29" s="212"/>
      <c r="P29" s="212"/>
      <c r="W29" s="211">
        <f>ROUND(AZ94, 2)</f>
        <v>0</v>
      </c>
      <c r="X29" s="212"/>
      <c r="Y29" s="212"/>
      <c r="Z29" s="212"/>
      <c r="AA29" s="212"/>
      <c r="AB29" s="212"/>
      <c r="AC29" s="212"/>
      <c r="AD29" s="212"/>
      <c r="AE29" s="212"/>
      <c r="AK29" s="211">
        <f>ROUND(AV94, 2)</f>
        <v>0</v>
      </c>
      <c r="AL29" s="212"/>
      <c r="AM29" s="212"/>
      <c r="AN29" s="212"/>
      <c r="AO29" s="212"/>
      <c r="AR29" s="35"/>
      <c r="BE29" s="201"/>
    </row>
    <row r="30" spans="1:71" s="3" customFormat="1" ht="14.45" customHeight="1">
      <c r="B30" s="35"/>
      <c r="F30" s="25" t="s">
        <v>41</v>
      </c>
      <c r="L30" s="213">
        <v>0.12</v>
      </c>
      <c r="M30" s="212"/>
      <c r="N30" s="212"/>
      <c r="O30" s="212"/>
      <c r="P30" s="212"/>
      <c r="W30" s="211">
        <f>ROUND(BA94, 2)</f>
        <v>0</v>
      </c>
      <c r="X30" s="212"/>
      <c r="Y30" s="212"/>
      <c r="Z30" s="212"/>
      <c r="AA30" s="212"/>
      <c r="AB30" s="212"/>
      <c r="AC30" s="212"/>
      <c r="AD30" s="212"/>
      <c r="AE30" s="212"/>
      <c r="AK30" s="211">
        <f>ROUND(AW94, 2)</f>
        <v>0</v>
      </c>
      <c r="AL30" s="212"/>
      <c r="AM30" s="212"/>
      <c r="AN30" s="212"/>
      <c r="AO30" s="212"/>
      <c r="AR30" s="35"/>
      <c r="BE30" s="201"/>
    </row>
    <row r="31" spans="1:71" s="3" customFormat="1" ht="14.45" hidden="1" customHeight="1">
      <c r="B31" s="35"/>
      <c r="F31" s="25" t="s">
        <v>42</v>
      </c>
      <c r="L31" s="213">
        <v>0.21</v>
      </c>
      <c r="M31" s="212"/>
      <c r="N31" s="212"/>
      <c r="O31" s="212"/>
      <c r="P31" s="212"/>
      <c r="W31" s="211">
        <f>ROUND(BB94, 2)</f>
        <v>0</v>
      </c>
      <c r="X31" s="212"/>
      <c r="Y31" s="212"/>
      <c r="Z31" s="212"/>
      <c r="AA31" s="212"/>
      <c r="AB31" s="212"/>
      <c r="AC31" s="212"/>
      <c r="AD31" s="212"/>
      <c r="AE31" s="212"/>
      <c r="AK31" s="211">
        <v>0</v>
      </c>
      <c r="AL31" s="212"/>
      <c r="AM31" s="212"/>
      <c r="AN31" s="212"/>
      <c r="AO31" s="212"/>
      <c r="AR31" s="35"/>
      <c r="BE31" s="201"/>
    </row>
    <row r="32" spans="1:71" s="3" customFormat="1" ht="14.45" hidden="1" customHeight="1">
      <c r="B32" s="35"/>
      <c r="F32" s="25" t="s">
        <v>43</v>
      </c>
      <c r="L32" s="213">
        <v>0.12</v>
      </c>
      <c r="M32" s="212"/>
      <c r="N32" s="212"/>
      <c r="O32" s="212"/>
      <c r="P32" s="212"/>
      <c r="W32" s="211">
        <f>ROUND(BC94, 2)</f>
        <v>0</v>
      </c>
      <c r="X32" s="212"/>
      <c r="Y32" s="212"/>
      <c r="Z32" s="212"/>
      <c r="AA32" s="212"/>
      <c r="AB32" s="212"/>
      <c r="AC32" s="212"/>
      <c r="AD32" s="212"/>
      <c r="AE32" s="212"/>
      <c r="AK32" s="211">
        <v>0</v>
      </c>
      <c r="AL32" s="212"/>
      <c r="AM32" s="212"/>
      <c r="AN32" s="212"/>
      <c r="AO32" s="212"/>
      <c r="AR32" s="35"/>
      <c r="BE32" s="201"/>
    </row>
    <row r="33" spans="1:57" s="3" customFormat="1" ht="14.45" hidden="1" customHeight="1">
      <c r="B33" s="35"/>
      <c r="F33" s="25" t="s">
        <v>44</v>
      </c>
      <c r="L33" s="213">
        <v>0</v>
      </c>
      <c r="M33" s="212"/>
      <c r="N33" s="212"/>
      <c r="O33" s="212"/>
      <c r="P33" s="212"/>
      <c r="W33" s="211">
        <f>ROUND(BD94, 2)</f>
        <v>0</v>
      </c>
      <c r="X33" s="212"/>
      <c r="Y33" s="212"/>
      <c r="Z33" s="212"/>
      <c r="AA33" s="212"/>
      <c r="AB33" s="212"/>
      <c r="AC33" s="212"/>
      <c r="AD33" s="212"/>
      <c r="AE33" s="212"/>
      <c r="AK33" s="211">
        <v>0</v>
      </c>
      <c r="AL33" s="212"/>
      <c r="AM33" s="212"/>
      <c r="AN33" s="212"/>
      <c r="AO33" s="212"/>
      <c r="AR33" s="35"/>
      <c r="BE33" s="201"/>
    </row>
    <row r="34" spans="1:57" s="2" customFormat="1" ht="6.95" customHeight="1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200"/>
    </row>
    <row r="35" spans="1:57" s="2" customFormat="1" ht="25.9" customHeight="1">
      <c r="A35" s="30"/>
      <c r="B35" s="31"/>
      <c r="C35" s="36"/>
      <c r="D35" s="37" t="s">
        <v>45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46</v>
      </c>
      <c r="U35" s="38"/>
      <c r="V35" s="38"/>
      <c r="W35" s="38"/>
      <c r="X35" s="217" t="s">
        <v>47</v>
      </c>
      <c r="Y35" s="215"/>
      <c r="Z35" s="215"/>
      <c r="AA35" s="215"/>
      <c r="AB35" s="215"/>
      <c r="AC35" s="38"/>
      <c r="AD35" s="38"/>
      <c r="AE35" s="38"/>
      <c r="AF35" s="38"/>
      <c r="AG35" s="38"/>
      <c r="AH35" s="38"/>
      <c r="AI35" s="38"/>
      <c r="AJ35" s="38"/>
      <c r="AK35" s="214">
        <f>SUM(AK26:AK33)</f>
        <v>0</v>
      </c>
      <c r="AL35" s="215"/>
      <c r="AM35" s="215"/>
      <c r="AN35" s="215"/>
      <c r="AO35" s="216"/>
      <c r="AP35" s="36"/>
      <c r="AQ35" s="36"/>
      <c r="AR35" s="31"/>
      <c r="BE35" s="30"/>
    </row>
    <row r="36" spans="1:57" s="2" customFormat="1" ht="6.95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14.45" customHeight="1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1" customFormat="1" ht="14.45" customHeight="1">
      <c r="B38" s="18"/>
      <c r="AR38" s="18"/>
    </row>
    <row r="39" spans="1:57" s="1" customFormat="1" ht="14.45" customHeight="1">
      <c r="B39" s="18"/>
      <c r="AR39" s="18"/>
    </row>
    <row r="40" spans="1:57" s="1" customFormat="1" ht="14.45" customHeight="1">
      <c r="B40" s="18"/>
      <c r="AR40" s="18"/>
    </row>
    <row r="41" spans="1:57" s="1" customFormat="1" ht="14.45" customHeight="1">
      <c r="B41" s="18"/>
      <c r="AR41" s="18"/>
    </row>
    <row r="42" spans="1:57" s="1" customFormat="1" ht="14.45" customHeight="1">
      <c r="B42" s="18"/>
      <c r="AR42" s="18"/>
    </row>
    <row r="43" spans="1:57" s="1" customFormat="1" ht="14.45" customHeight="1">
      <c r="B43" s="18"/>
      <c r="AR43" s="18"/>
    </row>
    <row r="44" spans="1:57" s="1" customFormat="1" ht="14.45" customHeight="1">
      <c r="B44" s="18"/>
      <c r="AR44" s="18"/>
    </row>
    <row r="45" spans="1:57" s="1" customFormat="1" ht="14.45" customHeight="1">
      <c r="B45" s="18"/>
      <c r="AR45" s="18"/>
    </row>
    <row r="46" spans="1:57" s="1" customFormat="1" ht="14.45" customHeight="1">
      <c r="B46" s="18"/>
      <c r="AR46" s="18"/>
    </row>
    <row r="47" spans="1:57" s="1" customFormat="1" ht="14.45" customHeight="1">
      <c r="B47" s="18"/>
      <c r="AR47" s="18"/>
    </row>
    <row r="48" spans="1:57" s="1" customFormat="1" ht="14.45" customHeight="1">
      <c r="B48" s="18"/>
      <c r="AR48" s="18"/>
    </row>
    <row r="49" spans="1:57" s="2" customFormat="1" ht="14.45" customHeight="1">
      <c r="B49" s="40"/>
      <c r="D49" s="41" t="s">
        <v>48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49</v>
      </c>
      <c r="AI49" s="42"/>
      <c r="AJ49" s="42"/>
      <c r="AK49" s="42"/>
      <c r="AL49" s="42"/>
      <c r="AM49" s="42"/>
      <c r="AN49" s="42"/>
      <c r="AO49" s="42"/>
      <c r="AR49" s="40"/>
    </row>
    <row r="50" spans="1:57" ht="11.25">
      <c r="B50" s="18"/>
      <c r="AR50" s="18"/>
    </row>
    <row r="51" spans="1:57" ht="11.25">
      <c r="B51" s="18"/>
      <c r="AR51" s="18"/>
    </row>
    <row r="52" spans="1:57" ht="11.25">
      <c r="B52" s="18"/>
      <c r="AR52" s="18"/>
    </row>
    <row r="53" spans="1:57" ht="11.25">
      <c r="B53" s="18"/>
      <c r="AR53" s="18"/>
    </row>
    <row r="54" spans="1:57" ht="11.25">
      <c r="B54" s="18"/>
      <c r="AR54" s="18"/>
    </row>
    <row r="55" spans="1:57" ht="11.25">
      <c r="B55" s="18"/>
      <c r="AR55" s="18"/>
    </row>
    <row r="56" spans="1:57" ht="11.25">
      <c r="B56" s="18"/>
      <c r="AR56" s="18"/>
    </row>
    <row r="57" spans="1:57" ht="11.25">
      <c r="B57" s="18"/>
      <c r="AR57" s="18"/>
    </row>
    <row r="58" spans="1:57" ht="11.25">
      <c r="B58" s="18"/>
      <c r="AR58" s="18"/>
    </row>
    <row r="59" spans="1:57" ht="11.25">
      <c r="B59" s="18"/>
      <c r="AR59" s="18"/>
    </row>
    <row r="60" spans="1:57" s="2" customFormat="1" ht="12.75">
      <c r="A60" s="30"/>
      <c r="B60" s="31"/>
      <c r="C60" s="30"/>
      <c r="D60" s="43" t="s">
        <v>50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3" t="s">
        <v>51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3" t="s">
        <v>50</v>
      </c>
      <c r="AI60" s="33"/>
      <c r="AJ60" s="33"/>
      <c r="AK60" s="33"/>
      <c r="AL60" s="33"/>
      <c r="AM60" s="43" t="s">
        <v>51</v>
      </c>
      <c r="AN60" s="33"/>
      <c r="AO60" s="33"/>
      <c r="AP60" s="30"/>
      <c r="AQ60" s="30"/>
      <c r="AR60" s="31"/>
      <c r="BE60" s="30"/>
    </row>
    <row r="61" spans="1:57" ht="11.25">
      <c r="B61" s="18"/>
      <c r="AR61" s="18"/>
    </row>
    <row r="62" spans="1:57" ht="11.25">
      <c r="B62" s="18"/>
      <c r="AR62" s="18"/>
    </row>
    <row r="63" spans="1:57" ht="11.25">
      <c r="B63" s="18"/>
      <c r="AR63" s="18"/>
    </row>
    <row r="64" spans="1:57" s="2" customFormat="1" ht="12.75">
      <c r="A64" s="30"/>
      <c r="B64" s="31"/>
      <c r="C64" s="30"/>
      <c r="D64" s="41" t="s">
        <v>52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53</v>
      </c>
      <c r="AI64" s="44"/>
      <c r="AJ64" s="44"/>
      <c r="AK64" s="44"/>
      <c r="AL64" s="44"/>
      <c r="AM64" s="44"/>
      <c r="AN64" s="44"/>
      <c r="AO64" s="44"/>
      <c r="AP64" s="30"/>
      <c r="AQ64" s="30"/>
      <c r="AR64" s="31"/>
      <c r="BE64" s="30"/>
    </row>
    <row r="65" spans="1:57" ht="11.25">
      <c r="B65" s="18"/>
      <c r="AR65" s="18"/>
    </row>
    <row r="66" spans="1:57" ht="11.25">
      <c r="B66" s="18"/>
      <c r="AR66" s="18"/>
    </row>
    <row r="67" spans="1:57" ht="11.25">
      <c r="B67" s="18"/>
      <c r="AR67" s="18"/>
    </row>
    <row r="68" spans="1:57" ht="11.25">
      <c r="B68" s="18"/>
      <c r="AR68" s="18"/>
    </row>
    <row r="69" spans="1:57" ht="11.25">
      <c r="B69" s="18"/>
      <c r="AR69" s="18"/>
    </row>
    <row r="70" spans="1:57" ht="11.25">
      <c r="B70" s="18"/>
      <c r="AR70" s="18"/>
    </row>
    <row r="71" spans="1:57" ht="11.25">
      <c r="B71" s="18"/>
      <c r="AR71" s="18"/>
    </row>
    <row r="72" spans="1:57" ht="11.25">
      <c r="B72" s="18"/>
      <c r="AR72" s="18"/>
    </row>
    <row r="73" spans="1:57" ht="11.25">
      <c r="B73" s="18"/>
      <c r="AR73" s="18"/>
    </row>
    <row r="74" spans="1:57" ht="11.25">
      <c r="B74" s="18"/>
      <c r="AR74" s="18"/>
    </row>
    <row r="75" spans="1:57" s="2" customFormat="1" ht="12.75">
      <c r="A75" s="30"/>
      <c r="B75" s="31"/>
      <c r="C75" s="30"/>
      <c r="D75" s="43" t="s">
        <v>50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3" t="s">
        <v>51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3" t="s">
        <v>50</v>
      </c>
      <c r="AI75" s="33"/>
      <c r="AJ75" s="33"/>
      <c r="AK75" s="33"/>
      <c r="AL75" s="33"/>
      <c r="AM75" s="43" t="s">
        <v>51</v>
      </c>
      <c r="AN75" s="33"/>
      <c r="AO75" s="33"/>
      <c r="AP75" s="30"/>
      <c r="AQ75" s="30"/>
      <c r="AR75" s="31"/>
      <c r="BE75" s="30"/>
    </row>
    <row r="76" spans="1:57" s="2" customFormat="1" ht="11.25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6.95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1"/>
      <c r="BE77" s="30"/>
    </row>
    <row r="81" spans="1:91" s="2" customFormat="1" ht="6.95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1"/>
      <c r="BE81" s="30"/>
    </row>
    <row r="82" spans="1:91" s="2" customFormat="1" ht="24.95" customHeight="1">
      <c r="A82" s="30"/>
      <c r="B82" s="31"/>
      <c r="C82" s="19" t="s">
        <v>54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1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1" s="4" customFormat="1" ht="12" customHeight="1">
      <c r="B84" s="49"/>
      <c r="C84" s="25" t="s">
        <v>13</v>
      </c>
      <c r="L84" s="4" t="str">
        <f>K5</f>
        <v>Y703-1</v>
      </c>
      <c r="AR84" s="49"/>
    </row>
    <row r="85" spans="1:91" s="5" customFormat="1" ht="36.950000000000003" customHeight="1">
      <c r="B85" s="50"/>
      <c r="C85" s="51" t="s">
        <v>16</v>
      </c>
      <c r="L85" s="180" t="str">
        <f>K6</f>
        <v>Revitalizace zeleně a úprava okolních prostor budovy DM</v>
      </c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1"/>
      <c r="AK85" s="181"/>
      <c r="AL85" s="181"/>
      <c r="AM85" s="181"/>
      <c r="AN85" s="181"/>
      <c r="AO85" s="181"/>
      <c r="AR85" s="50"/>
    </row>
    <row r="86" spans="1:91" s="2" customFormat="1" ht="6.9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1" s="2" customFormat="1" ht="12" customHeight="1">
      <c r="A87" s="30"/>
      <c r="B87" s="31"/>
      <c r="C87" s="25" t="s">
        <v>20</v>
      </c>
      <c r="D87" s="30"/>
      <c r="E87" s="30"/>
      <c r="F87" s="30"/>
      <c r="G87" s="30"/>
      <c r="H87" s="30"/>
      <c r="I87" s="30"/>
      <c r="J87" s="30"/>
      <c r="K87" s="30"/>
      <c r="L87" s="52" t="str">
        <f>IF(K8="","",K8)</f>
        <v>Přelouč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5" t="s">
        <v>22</v>
      </c>
      <c r="AJ87" s="30"/>
      <c r="AK87" s="30"/>
      <c r="AL87" s="30"/>
      <c r="AM87" s="182" t="str">
        <f>IF(AN8= "","",AN8)</f>
        <v/>
      </c>
      <c r="AN87" s="182"/>
      <c r="AO87" s="30"/>
      <c r="AP87" s="30"/>
      <c r="AQ87" s="30"/>
      <c r="AR87" s="31"/>
      <c r="BE87" s="30"/>
    </row>
    <row r="88" spans="1:91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1" s="2" customFormat="1" ht="15.2" customHeight="1">
      <c r="A89" s="30"/>
      <c r="B89" s="31"/>
      <c r="C89" s="25" t="s">
        <v>23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>GYGR Přelouč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5" t="s">
        <v>29</v>
      </c>
      <c r="AJ89" s="30"/>
      <c r="AK89" s="30"/>
      <c r="AL89" s="30"/>
      <c r="AM89" s="183" t="str">
        <f>IF(E17="","",E17)</f>
        <v>Atelier Rákos s.r.o.</v>
      </c>
      <c r="AN89" s="184"/>
      <c r="AO89" s="184"/>
      <c r="AP89" s="184"/>
      <c r="AQ89" s="30"/>
      <c r="AR89" s="31"/>
      <c r="AS89" s="185" t="s">
        <v>55</v>
      </c>
      <c r="AT89" s="186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30"/>
    </row>
    <row r="90" spans="1:91" s="2" customFormat="1" ht="15.2" customHeight="1">
      <c r="A90" s="30"/>
      <c r="B90" s="31"/>
      <c r="C90" s="25" t="s">
        <v>27</v>
      </c>
      <c r="D90" s="30"/>
      <c r="E90" s="30"/>
      <c r="F90" s="30"/>
      <c r="G90" s="30"/>
      <c r="H90" s="30"/>
      <c r="I90" s="30"/>
      <c r="J90" s="30"/>
      <c r="K90" s="30"/>
      <c r="L90" s="4" t="str">
        <f>IF(E14= "Vyplň údaj","",E14)</f>
        <v/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5" t="s">
        <v>32</v>
      </c>
      <c r="AJ90" s="30"/>
      <c r="AK90" s="30"/>
      <c r="AL90" s="30"/>
      <c r="AM90" s="183" t="str">
        <f>IF(E20="","",E20)</f>
        <v>Milan Hájek</v>
      </c>
      <c r="AN90" s="184"/>
      <c r="AO90" s="184"/>
      <c r="AP90" s="184"/>
      <c r="AQ90" s="30"/>
      <c r="AR90" s="31"/>
      <c r="AS90" s="187"/>
      <c r="AT90" s="188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30"/>
    </row>
    <row r="91" spans="1:91" s="2" customFormat="1" ht="10.9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187"/>
      <c r="AT91" s="188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30"/>
    </row>
    <row r="92" spans="1:91" s="2" customFormat="1" ht="29.25" customHeight="1">
      <c r="A92" s="30"/>
      <c r="B92" s="31"/>
      <c r="C92" s="189" t="s">
        <v>56</v>
      </c>
      <c r="D92" s="190"/>
      <c r="E92" s="190"/>
      <c r="F92" s="190"/>
      <c r="G92" s="190"/>
      <c r="H92" s="58"/>
      <c r="I92" s="192" t="s">
        <v>57</v>
      </c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1" t="s">
        <v>58</v>
      </c>
      <c r="AH92" s="190"/>
      <c r="AI92" s="190"/>
      <c r="AJ92" s="190"/>
      <c r="AK92" s="190"/>
      <c r="AL92" s="190"/>
      <c r="AM92" s="190"/>
      <c r="AN92" s="192" t="s">
        <v>59</v>
      </c>
      <c r="AO92" s="190"/>
      <c r="AP92" s="193"/>
      <c r="AQ92" s="59" t="s">
        <v>60</v>
      </c>
      <c r="AR92" s="31"/>
      <c r="AS92" s="60" t="s">
        <v>61</v>
      </c>
      <c r="AT92" s="61" t="s">
        <v>62</v>
      </c>
      <c r="AU92" s="61" t="s">
        <v>63</v>
      </c>
      <c r="AV92" s="61" t="s">
        <v>64</v>
      </c>
      <c r="AW92" s="61" t="s">
        <v>65</v>
      </c>
      <c r="AX92" s="61" t="s">
        <v>66</v>
      </c>
      <c r="AY92" s="61" t="s">
        <v>67</v>
      </c>
      <c r="AZ92" s="61" t="s">
        <v>68</v>
      </c>
      <c r="BA92" s="61" t="s">
        <v>69</v>
      </c>
      <c r="BB92" s="61" t="s">
        <v>70</v>
      </c>
      <c r="BC92" s="61" t="s">
        <v>71</v>
      </c>
      <c r="BD92" s="62" t="s">
        <v>72</v>
      </c>
      <c r="BE92" s="30"/>
    </row>
    <row r="93" spans="1:91" s="2" customFormat="1" ht="10.9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30"/>
    </row>
    <row r="94" spans="1:91" s="6" customFormat="1" ht="32.450000000000003" customHeight="1">
      <c r="B94" s="66"/>
      <c r="C94" s="67" t="s">
        <v>73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197">
        <f>ROUND(SUM(AG95:AG98),2)</f>
        <v>0</v>
      </c>
      <c r="AH94" s="197"/>
      <c r="AI94" s="197"/>
      <c r="AJ94" s="197"/>
      <c r="AK94" s="197"/>
      <c r="AL94" s="197"/>
      <c r="AM94" s="197"/>
      <c r="AN94" s="198">
        <f>SUM(AG94,AT94)</f>
        <v>0</v>
      </c>
      <c r="AO94" s="198"/>
      <c r="AP94" s="198"/>
      <c r="AQ94" s="70" t="s">
        <v>1</v>
      </c>
      <c r="AR94" s="66"/>
      <c r="AS94" s="71">
        <f>ROUND(SUM(AS95:AS98),2)</f>
        <v>0</v>
      </c>
      <c r="AT94" s="72">
        <f>ROUND(SUM(AV94:AW94),2)</f>
        <v>0</v>
      </c>
      <c r="AU94" s="73">
        <f>ROUND(SUM(AU95:AU98),5)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ROUND(SUM(AZ95:AZ98),2)</f>
        <v>0</v>
      </c>
      <c r="BA94" s="72">
        <f>ROUND(SUM(BA95:BA98),2)</f>
        <v>0</v>
      </c>
      <c r="BB94" s="72">
        <f>ROUND(SUM(BB95:BB98),2)</f>
        <v>0</v>
      </c>
      <c r="BC94" s="72">
        <f>ROUND(SUM(BC95:BC98),2)</f>
        <v>0</v>
      </c>
      <c r="BD94" s="74">
        <f>ROUND(SUM(BD95:BD98),2)</f>
        <v>0</v>
      </c>
      <c r="BS94" s="75" t="s">
        <v>74</v>
      </c>
      <c r="BT94" s="75" t="s">
        <v>75</v>
      </c>
      <c r="BU94" s="76" t="s">
        <v>76</v>
      </c>
      <c r="BV94" s="75" t="s">
        <v>77</v>
      </c>
      <c r="BW94" s="75" t="s">
        <v>4</v>
      </c>
      <c r="BX94" s="75" t="s">
        <v>78</v>
      </c>
      <c r="CL94" s="75" t="s">
        <v>1</v>
      </c>
    </row>
    <row r="95" spans="1:91" s="7" customFormat="1" ht="16.5" customHeight="1">
      <c r="A95" s="77" t="s">
        <v>79</v>
      </c>
      <c r="B95" s="78"/>
      <c r="C95" s="79"/>
      <c r="D95" s="194" t="s">
        <v>80</v>
      </c>
      <c r="E95" s="194"/>
      <c r="F95" s="194"/>
      <c r="G95" s="194"/>
      <c r="H95" s="194"/>
      <c r="I95" s="80"/>
      <c r="J95" s="194" t="s">
        <v>81</v>
      </c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5">
        <f>'00 - VRN'!J30</f>
        <v>0</v>
      </c>
      <c r="AH95" s="196"/>
      <c r="AI95" s="196"/>
      <c r="AJ95" s="196"/>
      <c r="AK95" s="196"/>
      <c r="AL95" s="196"/>
      <c r="AM95" s="196"/>
      <c r="AN95" s="195">
        <f>SUM(AG95,AT95)</f>
        <v>0</v>
      </c>
      <c r="AO95" s="196"/>
      <c r="AP95" s="196"/>
      <c r="AQ95" s="81" t="s">
        <v>82</v>
      </c>
      <c r="AR95" s="78"/>
      <c r="AS95" s="82">
        <v>0</v>
      </c>
      <c r="AT95" s="83">
        <f>ROUND(SUM(AV95:AW95),2)</f>
        <v>0</v>
      </c>
      <c r="AU95" s="84">
        <f>'00 - VRN'!P117</f>
        <v>0</v>
      </c>
      <c r="AV95" s="83">
        <f>'00 - VRN'!J33</f>
        <v>0</v>
      </c>
      <c r="AW95" s="83">
        <f>'00 - VRN'!J34</f>
        <v>0</v>
      </c>
      <c r="AX95" s="83">
        <f>'00 - VRN'!J35</f>
        <v>0</v>
      </c>
      <c r="AY95" s="83">
        <f>'00 - VRN'!J36</f>
        <v>0</v>
      </c>
      <c r="AZ95" s="83">
        <f>'00 - VRN'!F33</f>
        <v>0</v>
      </c>
      <c r="BA95" s="83">
        <f>'00 - VRN'!F34</f>
        <v>0</v>
      </c>
      <c r="BB95" s="83">
        <f>'00 - VRN'!F35</f>
        <v>0</v>
      </c>
      <c r="BC95" s="83">
        <f>'00 - VRN'!F36</f>
        <v>0</v>
      </c>
      <c r="BD95" s="85">
        <f>'00 - VRN'!F37</f>
        <v>0</v>
      </c>
      <c r="BT95" s="86" t="s">
        <v>83</v>
      </c>
      <c r="BV95" s="86" t="s">
        <v>77</v>
      </c>
      <c r="BW95" s="86" t="s">
        <v>84</v>
      </c>
      <c r="BX95" s="86" t="s">
        <v>4</v>
      </c>
      <c r="CL95" s="86" t="s">
        <v>1</v>
      </c>
      <c r="CM95" s="86" t="s">
        <v>85</v>
      </c>
    </row>
    <row r="96" spans="1:91" s="7" customFormat="1" ht="24.75" customHeight="1">
      <c r="A96" s="77" t="s">
        <v>79</v>
      </c>
      <c r="B96" s="78"/>
      <c r="C96" s="79"/>
      <c r="D96" s="194" t="s">
        <v>86</v>
      </c>
      <c r="E96" s="194"/>
      <c r="F96" s="194"/>
      <c r="G96" s="194"/>
      <c r="H96" s="194"/>
      <c r="I96" s="80"/>
      <c r="J96" s="194" t="s">
        <v>87</v>
      </c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194"/>
      <c r="W96" s="194"/>
      <c r="X96" s="194"/>
      <c r="Y96" s="194"/>
      <c r="Z96" s="194"/>
      <c r="AA96" s="194"/>
      <c r="AB96" s="194"/>
      <c r="AC96" s="194"/>
      <c r="AD96" s="194"/>
      <c r="AE96" s="194"/>
      <c r="AF96" s="194"/>
      <c r="AG96" s="195">
        <f>'20 - D.02 - Zpevněné ploc...'!J30</f>
        <v>0</v>
      </c>
      <c r="AH96" s="196"/>
      <c r="AI96" s="196"/>
      <c r="AJ96" s="196"/>
      <c r="AK96" s="196"/>
      <c r="AL96" s="196"/>
      <c r="AM96" s="196"/>
      <c r="AN96" s="195">
        <f>SUM(AG96,AT96)</f>
        <v>0</v>
      </c>
      <c r="AO96" s="196"/>
      <c r="AP96" s="196"/>
      <c r="AQ96" s="81" t="s">
        <v>82</v>
      </c>
      <c r="AR96" s="78"/>
      <c r="AS96" s="82">
        <v>0</v>
      </c>
      <c r="AT96" s="83">
        <f>ROUND(SUM(AV96:AW96),2)</f>
        <v>0</v>
      </c>
      <c r="AU96" s="84">
        <f>'20 - D.02 - Zpevněné ploc...'!P126</f>
        <v>0</v>
      </c>
      <c r="AV96" s="83">
        <f>'20 - D.02 - Zpevněné ploc...'!J33</f>
        <v>0</v>
      </c>
      <c r="AW96" s="83">
        <f>'20 - D.02 - Zpevněné ploc...'!J34</f>
        <v>0</v>
      </c>
      <c r="AX96" s="83">
        <f>'20 - D.02 - Zpevněné ploc...'!J35</f>
        <v>0</v>
      </c>
      <c r="AY96" s="83">
        <f>'20 - D.02 - Zpevněné ploc...'!J36</f>
        <v>0</v>
      </c>
      <c r="AZ96" s="83">
        <f>'20 - D.02 - Zpevněné ploc...'!F33</f>
        <v>0</v>
      </c>
      <c r="BA96" s="83">
        <f>'20 - D.02 - Zpevněné ploc...'!F34</f>
        <v>0</v>
      </c>
      <c r="BB96" s="83">
        <f>'20 - D.02 - Zpevněné ploc...'!F35</f>
        <v>0</v>
      </c>
      <c r="BC96" s="83">
        <f>'20 - D.02 - Zpevněné ploc...'!F36</f>
        <v>0</v>
      </c>
      <c r="BD96" s="85">
        <f>'20 - D.02 - Zpevněné ploc...'!F37</f>
        <v>0</v>
      </c>
      <c r="BT96" s="86" t="s">
        <v>83</v>
      </c>
      <c r="BV96" s="86" t="s">
        <v>77</v>
      </c>
      <c r="BW96" s="86" t="s">
        <v>88</v>
      </c>
      <c r="BX96" s="86" t="s">
        <v>4</v>
      </c>
      <c r="CL96" s="86" t="s">
        <v>1</v>
      </c>
      <c r="CM96" s="86" t="s">
        <v>85</v>
      </c>
    </row>
    <row r="97" spans="1:91" s="7" customFormat="1" ht="16.5" customHeight="1">
      <c r="A97" s="77" t="s">
        <v>79</v>
      </c>
      <c r="B97" s="78"/>
      <c r="C97" s="79"/>
      <c r="D97" s="194" t="s">
        <v>89</v>
      </c>
      <c r="E97" s="194"/>
      <c r="F97" s="194"/>
      <c r="G97" s="194"/>
      <c r="H97" s="194"/>
      <c r="I97" s="80"/>
      <c r="J97" s="194" t="s">
        <v>90</v>
      </c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  <c r="AE97" s="194"/>
      <c r="AF97" s="194"/>
      <c r="AG97" s="195">
        <f>'30 - D.03 - Krajinářská a...'!J30</f>
        <v>0</v>
      </c>
      <c r="AH97" s="196"/>
      <c r="AI97" s="196"/>
      <c r="AJ97" s="196"/>
      <c r="AK97" s="196"/>
      <c r="AL97" s="196"/>
      <c r="AM97" s="196"/>
      <c r="AN97" s="195">
        <f>SUM(AG97,AT97)</f>
        <v>0</v>
      </c>
      <c r="AO97" s="196"/>
      <c r="AP97" s="196"/>
      <c r="AQ97" s="81" t="s">
        <v>82</v>
      </c>
      <c r="AR97" s="78"/>
      <c r="AS97" s="82">
        <v>0</v>
      </c>
      <c r="AT97" s="83">
        <f>ROUND(SUM(AV97:AW97),2)</f>
        <v>0</v>
      </c>
      <c r="AU97" s="84">
        <f>'30 - D.03 - Krajinářská a...'!P120</f>
        <v>0</v>
      </c>
      <c r="AV97" s="83">
        <f>'30 - D.03 - Krajinářská a...'!J33</f>
        <v>0</v>
      </c>
      <c r="AW97" s="83">
        <f>'30 - D.03 - Krajinářská a...'!J34</f>
        <v>0</v>
      </c>
      <c r="AX97" s="83">
        <f>'30 - D.03 - Krajinářská a...'!J35</f>
        <v>0</v>
      </c>
      <c r="AY97" s="83">
        <f>'30 - D.03 - Krajinářská a...'!J36</f>
        <v>0</v>
      </c>
      <c r="AZ97" s="83">
        <f>'30 - D.03 - Krajinářská a...'!F33</f>
        <v>0</v>
      </c>
      <c r="BA97" s="83">
        <f>'30 - D.03 - Krajinářská a...'!F34</f>
        <v>0</v>
      </c>
      <c r="BB97" s="83">
        <f>'30 - D.03 - Krajinářská a...'!F35</f>
        <v>0</v>
      </c>
      <c r="BC97" s="83">
        <f>'30 - D.03 - Krajinářská a...'!F36</f>
        <v>0</v>
      </c>
      <c r="BD97" s="85">
        <f>'30 - D.03 - Krajinářská a...'!F37</f>
        <v>0</v>
      </c>
      <c r="BT97" s="86" t="s">
        <v>83</v>
      </c>
      <c r="BV97" s="86" t="s">
        <v>77</v>
      </c>
      <c r="BW97" s="86" t="s">
        <v>91</v>
      </c>
      <c r="BX97" s="86" t="s">
        <v>4</v>
      </c>
      <c r="CL97" s="86" t="s">
        <v>1</v>
      </c>
      <c r="CM97" s="86" t="s">
        <v>85</v>
      </c>
    </row>
    <row r="98" spans="1:91" s="7" customFormat="1" ht="16.5" customHeight="1">
      <c r="A98" s="77" t="s">
        <v>79</v>
      </c>
      <c r="B98" s="78"/>
      <c r="C98" s="79"/>
      <c r="D98" s="194" t="s">
        <v>92</v>
      </c>
      <c r="E98" s="194"/>
      <c r="F98" s="194"/>
      <c r="G98" s="194"/>
      <c r="H98" s="194"/>
      <c r="I98" s="80"/>
      <c r="J98" s="194" t="s">
        <v>93</v>
      </c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  <c r="AE98" s="194"/>
      <c r="AF98" s="194"/>
      <c r="AG98" s="195">
        <f>'40 - D.04 - Mobiliář a vy...'!J30</f>
        <v>0</v>
      </c>
      <c r="AH98" s="196"/>
      <c r="AI98" s="196"/>
      <c r="AJ98" s="196"/>
      <c r="AK98" s="196"/>
      <c r="AL98" s="196"/>
      <c r="AM98" s="196"/>
      <c r="AN98" s="195">
        <f>SUM(AG98,AT98)</f>
        <v>0</v>
      </c>
      <c r="AO98" s="196"/>
      <c r="AP98" s="196"/>
      <c r="AQ98" s="81" t="s">
        <v>82</v>
      </c>
      <c r="AR98" s="78"/>
      <c r="AS98" s="87">
        <v>0</v>
      </c>
      <c r="AT98" s="88">
        <f>ROUND(SUM(AV98:AW98),2)</f>
        <v>0</v>
      </c>
      <c r="AU98" s="89">
        <f>'40 - D.04 - Mobiliář a vy...'!P124</f>
        <v>0</v>
      </c>
      <c r="AV98" s="88">
        <f>'40 - D.04 - Mobiliář a vy...'!J33</f>
        <v>0</v>
      </c>
      <c r="AW98" s="88">
        <f>'40 - D.04 - Mobiliář a vy...'!J34</f>
        <v>0</v>
      </c>
      <c r="AX98" s="88">
        <f>'40 - D.04 - Mobiliář a vy...'!J35</f>
        <v>0</v>
      </c>
      <c r="AY98" s="88">
        <f>'40 - D.04 - Mobiliář a vy...'!J36</f>
        <v>0</v>
      </c>
      <c r="AZ98" s="88">
        <f>'40 - D.04 - Mobiliář a vy...'!F33</f>
        <v>0</v>
      </c>
      <c r="BA98" s="88">
        <f>'40 - D.04 - Mobiliář a vy...'!F34</f>
        <v>0</v>
      </c>
      <c r="BB98" s="88">
        <f>'40 - D.04 - Mobiliář a vy...'!F35</f>
        <v>0</v>
      </c>
      <c r="BC98" s="88">
        <f>'40 - D.04 - Mobiliář a vy...'!F36</f>
        <v>0</v>
      </c>
      <c r="BD98" s="90">
        <f>'40 - D.04 - Mobiliář a vy...'!F37</f>
        <v>0</v>
      </c>
      <c r="BT98" s="86" t="s">
        <v>83</v>
      </c>
      <c r="BV98" s="86" t="s">
        <v>77</v>
      </c>
      <c r="BW98" s="86" t="s">
        <v>94</v>
      </c>
      <c r="BX98" s="86" t="s">
        <v>4</v>
      </c>
      <c r="CL98" s="86" t="s">
        <v>1</v>
      </c>
      <c r="CM98" s="86" t="s">
        <v>85</v>
      </c>
    </row>
    <row r="99" spans="1:91" s="2" customFormat="1" ht="30" customHeight="1">
      <c r="A99" s="30"/>
      <c r="B99" s="31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1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</row>
    <row r="100" spans="1:91" s="2" customFormat="1" ht="6.95" customHeight="1">
      <c r="A100" s="30"/>
      <c r="B100" s="45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31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</row>
  </sheetData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00 - VRN'!C2" display="/"/>
    <hyperlink ref="A96" location="'20 - D.02 - Zpevněné ploc...'!C2" display="/"/>
    <hyperlink ref="A97" location="'30 - D.03 - Krajinářská a...'!C2" display="/"/>
    <hyperlink ref="A98" location="'40 - D.04 - Mobiliář a vy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8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5" t="s">
        <v>84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1:46" s="1" customFormat="1" ht="24.95" customHeight="1">
      <c r="B4" s="18"/>
      <c r="D4" s="19" t="s">
        <v>95</v>
      </c>
      <c r="L4" s="18"/>
      <c r="M4" s="91" t="s">
        <v>10</v>
      </c>
      <c r="AT4" s="15" t="s">
        <v>3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25" t="s">
        <v>16</v>
      </c>
      <c r="L6" s="18"/>
    </row>
    <row r="7" spans="1:46" s="1" customFormat="1" ht="16.5" customHeight="1">
      <c r="B7" s="18"/>
      <c r="E7" s="219" t="str">
        <f>'Rekapitulace stavby'!K6</f>
        <v>Revitalizace zeleně a úprava okolních prostor budovy DM</v>
      </c>
      <c r="F7" s="220"/>
      <c r="G7" s="220"/>
      <c r="H7" s="220"/>
      <c r="L7" s="18"/>
    </row>
    <row r="8" spans="1:46" s="2" customFormat="1" ht="12" customHeight="1">
      <c r="A8" s="30"/>
      <c r="B8" s="31"/>
      <c r="C8" s="30"/>
      <c r="D8" s="25" t="s">
        <v>96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180" t="s">
        <v>97</v>
      </c>
      <c r="F9" s="221"/>
      <c r="G9" s="221"/>
      <c r="H9" s="221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5" t="s">
        <v>20</v>
      </c>
      <c r="E12" s="30"/>
      <c r="F12" s="23" t="s">
        <v>21</v>
      </c>
      <c r="G12" s="30"/>
      <c r="H12" s="30"/>
      <c r="I12" s="25" t="s">
        <v>22</v>
      </c>
      <c r="J12" s="53">
        <f>'Rekapitulace stavby'!AN8</f>
        <v>0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5" t="s">
        <v>23</v>
      </c>
      <c r="E14" s="30"/>
      <c r="F14" s="30"/>
      <c r="G14" s="30"/>
      <c r="H14" s="30"/>
      <c r="I14" s="25" t="s">
        <v>24</v>
      </c>
      <c r="J14" s="23" t="s">
        <v>1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3" t="s">
        <v>25</v>
      </c>
      <c r="F15" s="30"/>
      <c r="G15" s="30"/>
      <c r="H15" s="30"/>
      <c r="I15" s="25" t="s">
        <v>26</v>
      </c>
      <c r="J15" s="23" t="s">
        <v>1</v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5" t="s">
        <v>27</v>
      </c>
      <c r="E17" s="30"/>
      <c r="F17" s="30"/>
      <c r="G17" s="30"/>
      <c r="H17" s="30"/>
      <c r="I17" s="25" t="s">
        <v>24</v>
      </c>
      <c r="J17" s="26" t="str">
        <f>'Rekapitulace stavby'!AN13</f>
        <v>Vyplň údaj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22" t="str">
        <f>'Rekapitulace stavby'!E14</f>
        <v>Vyplň údaj</v>
      </c>
      <c r="F18" s="202"/>
      <c r="G18" s="202"/>
      <c r="H18" s="202"/>
      <c r="I18" s="25" t="s">
        <v>26</v>
      </c>
      <c r="J18" s="26" t="str">
        <f>'Rekapitulace stavby'!AN14</f>
        <v>Vyplň údaj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5" t="s">
        <v>29</v>
      </c>
      <c r="E20" s="30"/>
      <c r="F20" s="30"/>
      <c r="G20" s="30"/>
      <c r="H20" s="30"/>
      <c r="I20" s="25" t="s">
        <v>24</v>
      </c>
      <c r="J20" s="23" t="s">
        <v>1</v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3" t="s">
        <v>30</v>
      </c>
      <c r="F21" s="30"/>
      <c r="G21" s="30"/>
      <c r="H21" s="30"/>
      <c r="I21" s="25" t="s">
        <v>26</v>
      </c>
      <c r="J21" s="23" t="s">
        <v>1</v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24</v>
      </c>
      <c r="J23" s="23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3" t="s">
        <v>33</v>
      </c>
      <c r="F24" s="30"/>
      <c r="G24" s="30"/>
      <c r="H24" s="30"/>
      <c r="I24" s="25" t="s">
        <v>26</v>
      </c>
      <c r="J24" s="23" t="s">
        <v>1</v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5" t="s">
        <v>34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2"/>
      <c r="B27" s="93"/>
      <c r="C27" s="92"/>
      <c r="D27" s="92"/>
      <c r="E27" s="207" t="s">
        <v>1</v>
      </c>
      <c r="F27" s="207"/>
      <c r="G27" s="207"/>
      <c r="H27" s="20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95" t="s">
        <v>35</v>
      </c>
      <c r="E30" s="30"/>
      <c r="F30" s="30"/>
      <c r="G30" s="30"/>
      <c r="H30" s="30"/>
      <c r="I30" s="30"/>
      <c r="J30" s="69">
        <f>ROUND(J117,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>
      <c r="A32" s="30"/>
      <c r="B32" s="31"/>
      <c r="C32" s="30"/>
      <c r="D32" s="30"/>
      <c r="E32" s="30"/>
      <c r="F32" s="34" t="s">
        <v>37</v>
      </c>
      <c r="G32" s="30"/>
      <c r="H32" s="30"/>
      <c r="I32" s="34" t="s">
        <v>36</v>
      </c>
      <c r="J32" s="34" t="s">
        <v>38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customHeight="1">
      <c r="A33" s="30"/>
      <c r="B33" s="31"/>
      <c r="C33" s="30"/>
      <c r="D33" s="96" t="s">
        <v>39</v>
      </c>
      <c r="E33" s="25" t="s">
        <v>40</v>
      </c>
      <c r="F33" s="97">
        <f>ROUND((SUM(BE117:BE120)),  2)</f>
        <v>0</v>
      </c>
      <c r="G33" s="30"/>
      <c r="H33" s="30"/>
      <c r="I33" s="98">
        <v>0.21</v>
      </c>
      <c r="J33" s="97">
        <f>ROUND(((SUM(BE117:BE120))*I33),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1"/>
      <c r="C34" s="30"/>
      <c r="D34" s="30"/>
      <c r="E34" s="25" t="s">
        <v>41</v>
      </c>
      <c r="F34" s="97">
        <f>ROUND((SUM(BF117:BF120)),  2)</f>
        <v>0</v>
      </c>
      <c r="G34" s="30"/>
      <c r="H34" s="30"/>
      <c r="I34" s="98">
        <v>0.12</v>
      </c>
      <c r="J34" s="97">
        <f>ROUND(((SUM(BF117:BF120))*I34),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42</v>
      </c>
      <c r="F35" s="97">
        <f>ROUND((SUM(BG117:BG120)),  2)</f>
        <v>0</v>
      </c>
      <c r="G35" s="30"/>
      <c r="H35" s="30"/>
      <c r="I35" s="98">
        <v>0.21</v>
      </c>
      <c r="J35" s="97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43</v>
      </c>
      <c r="F36" s="97">
        <f>ROUND((SUM(BH117:BH120)),  2)</f>
        <v>0</v>
      </c>
      <c r="G36" s="30"/>
      <c r="H36" s="30"/>
      <c r="I36" s="98">
        <v>0.12</v>
      </c>
      <c r="J36" s="97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5" t="s">
        <v>44</v>
      </c>
      <c r="F37" s="97">
        <f>ROUND((SUM(BI117:BI120)),  2)</f>
        <v>0</v>
      </c>
      <c r="G37" s="30"/>
      <c r="H37" s="30"/>
      <c r="I37" s="98">
        <v>0</v>
      </c>
      <c r="J37" s="97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99"/>
      <c r="D39" s="100" t="s">
        <v>45</v>
      </c>
      <c r="E39" s="58"/>
      <c r="F39" s="58"/>
      <c r="G39" s="101" t="s">
        <v>46</v>
      </c>
      <c r="H39" s="102" t="s">
        <v>47</v>
      </c>
      <c r="I39" s="58"/>
      <c r="J39" s="103">
        <f>SUM(J30:J37)</f>
        <v>0</v>
      </c>
      <c r="K39" s="104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40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40"/>
    </row>
    <row r="51" spans="1:31" ht="11.25">
      <c r="B51" s="18"/>
      <c r="L51" s="18"/>
    </row>
    <row r="52" spans="1:31" ht="11.25">
      <c r="B52" s="18"/>
      <c r="L52" s="18"/>
    </row>
    <row r="53" spans="1:31" ht="11.25">
      <c r="B53" s="18"/>
      <c r="L53" s="18"/>
    </row>
    <row r="54" spans="1:31" ht="11.25">
      <c r="B54" s="18"/>
      <c r="L54" s="18"/>
    </row>
    <row r="55" spans="1:31" ht="11.25">
      <c r="B55" s="18"/>
      <c r="L55" s="18"/>
    </row>
    <row r="56" spans="1:31" ht="11.25">
      <c r="B56" s="18"/>
      <c r="L56" s="18"/>
    </row>
    <row r="57" spans="1:31" ht="11.25">
      <c r="B57" s="18"/>
      <c r="L57" s="18"/>
    </row>
    <row r="58" spans="1:31" ht="11.25">
      <c r="B58" s="18"/>
      <c r="L58" s="18"/>
    </row>
    <row r="59" spans="1:31" ht="11.25">
      <c r="B59" s="18"/>
      <c r="L59" s="18"/>
    </row>
    <row r="60" spans="1:31" ht="11.25">
      <c r="B60" s="18"/>
      <c r="L60" s="18"/>
    </row>
    <row r="61" spans="1:31" s="2" customFormat="1" ht="12.75">
      <c r="A61" s="30"/>
      <c r="B61" s="31"/>
      <c r="C61" s="30"/>
      <c r="D61" s="43" t="s">
        <v>50</v>
      </c>
      <c r="E61" s="33"/>
      <c r="F61" s="105" t="s">
        <v>51</v>
      </c>
      <c r="G61" s="43" t="s">
        <v>50</v>
      </c>
      <c r="H61" s="33"/>
      <c r="I61" s="33"/>
      <c r="J61" s="106" t="s">
        <v>51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>
      <c r="B62" s="18"/>
      <c r="L62" s="18"/>
    </row>
    <row r="63" spans="1:31" ht="11.25">
      <c r="B63" s="18"/>
      <c r="L63" s="18"/>
    </row>
    <row r="64" spans="1:31" ht="11.25">
      <c r="B64" s="18"/>
      <c r="L64" s="18"/>
    </row>
    <row r="65" spans="1:31" s="2" customFormat="1" ht="12.75">
      <c r="A65" s="30"/>
      <c r="B65" s="31"/>
      <c r="C65" s="30"/>
      <c r="D65" s="41" t="s">
        <v>52</v>
      </c>
      <c r="E65" s="44"/>
      <c r="F65" s="44"/>
      <c r="G65" s="41" t="s">
        <v>53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>
      <c r="B66" s="18"/>
      <c r="L66" s="18"/>
    </row>
    <row r="67" spans="1:31" ht="11.25">
      <c r="B67" s="18"/>
      <c r="L67" s="18"/>
    </row>
    <row r="68" spans="1:31" ht="11.25">
      <c r="B68" s="18"/>
      <c r="L68" s="18"/>
    </row>
    <row r="69" spans="1:31" ht="11.25">
      <c r="B69" s="18"/>
      <c r="L69" s="18"/>
    </row>
    <row r="70" spans="1:31" ht="11.25">
      <c r="B70" s="18"/>
      <c r="L70" s="18"/>
    </row>
    <row r="71" spans="1:31" ht="11.25">
      <c r="B71" s="18"/>
      <c r="L71" s="18"/>
    </row>
    <row r="72" spans="1:31" ht="11.25">
      <c r="B72" s="18"/>
      <c r="L72" s="18"/>
    </row>
    <row r="73" spans="1:31" ht="11.25">
      <c r="B73" s="18"/>
      <c r="L73" s="18"/>
    </row>
    <row r="74" spans="1:31" ht="11.25">
      <c r="B74" s="18"/>
      <c r="L74" s="18"/>
    </row>
    <row r="75" spans="1:31" ht="11.25">
      <c r="B75" s="18"/>
      <c r="L75" s="18"/>
    </row>
    <row r="76" spans="1:31" s="2" customFormat="1" ht="12.75">
      <c r="A76" s="30"/>
      <c r="B76" s="31"/>
      <c r="C76" s="30"/>
      <c r="D76" s="43" t="s">
        <v>50</v>
      </c>
      <c r="E76" s="33"/>
      <c r="F76" s="105" t="s">
        <v>51</v>
      </c>
      <c r="G76" s="43" t="s">
        <v>50</v>
      </c>
      <c r="H76" s="33"/>
      <c r="I76" s="33"/>
      <c r="J76" s="106" t="s">
        <v>51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>
      <c r="A82" s="30"/>
      <c r="B82" s="31"/>
      <c r="C82" s="19" t="s">
        <v>98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0"/>
      <c r="D85" s="30"/>
      <c r="E85" s="219" t="str">
        <f>E7</f>
        <v>Revitalizace zeleně a úprava okolních prostor budovy DM</v>
      </c>
      <c r="F85" s="220"/>
      <c r="G85" s="220"/>
      <c r="H85" s="220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5" t="s">
        <v>96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180" t="str">
        <f>E9</f>
        <v>00 - VRN</v>
      </c>
      <c r="F87" s="221"/>
      <c r="G87" s="221"/>
      <c r="H87" s="221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5" t="s">
        <v>20</v>
      </c>
      <c r="D89" s="30"/>
      <c r="E89" s="30"/>
      <c r="F89" s="23" t="str">
        <f>F12</f>
        <v>Přelouč</v>
      </c>
      <c r="G89" s="30"/>
      <c r="H89" s="30"/>
      <c r="I89" s="25" t="s">
        <v>22</v>
      </c>
      <c r="J89" s="53">
        <f>IF(J12="","",J12)</f>
        <v>0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customHeight="1">
      <c r="A91" s="30"/>
      <c r="B91" s="31"/>
      <c r="C91" s="25" t="s">
        <v>23</v>
      </c>
      <c r="D91" s="30"/>
      <c r="E91" s="30"/>
      <c r="F91" s="23" t="str">
        <f>E15</f>
        <v>GYGR Přelouč</v>
      </c>
      <c r="G91" s="30"/>
      <c r="H91" s="30"/>
      <c r="I91" s="25" t="s">
        <v>29</v>
      </c>
      <c r="J91" s="28" t="str">
        <f>E21</f>
        <v>Atelier Rákos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>
      <c r="A92" s="30"/>
      <c r="B92" s="31"/>
      <c r="C92" s="25" t="s">
        <v>27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Milan Hájek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07" t="s">
        <v>99</v>
      </c>
      <c r="D94" s="99"/>
      <c r="E94" s="99"/>
      <c r="F94" s="99"/>
      <c r="G94" s="99"/>
      <c r="H94" s="99"/>
      <c r="I94" s="99"/>
      <c r="J94" s="108" t="s">
        <v>100</v>
      </c>
      <c r="K94" s="99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>
      <c r="A96" s="30"/>
      <c r="B96" s="31"/>
      <c r="C96" s="109" t="s">
        <v>101</v>
      </c>
      <c r="D96" s="30"/>
      <c r="E96" s="30"/>
      <c r="F96" s="30"/>
      <c r="G96" s="30"/>
      <c r="H96" s="30"/>
      <c r="I96" s="30"/>
      <c r="J96" s="69">
        <f>J117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102</v>
      </c>
    </row>
    <row r="97" spans="1:31" s="9" customFormat="1" ht="24.95" customHeight="1">
      <c r="B97" s="110"/>
      <c r="D97" s="111" t="s">
        <v>103</v>
      </c>
      <c r="E97" s="112"/>
      <c r="F97" s="112"/>
      <c r="G97" s="112"/>
      <c r="H97" s="112"/>
      <c r="I97" s="112"/>
      <c r="J97" s="113">
        <f>J118</f>
        <v>0</v>
      </c>
      <c r="L97" s="110"/>
    </row>
    <row r="98" spans="1:31" s="2" customFormat="1" ht="21.75" customHeight="1">
      <c r="A98" s="30"/>
      <c r="B98" s="31"/>
      <c r="C98" s="30"/>
      <c r="D98" s="30"/>
      <c r="E98" s="30"/>
      <c r="F98" s="30"/>
      <c r="G98" s="30"/>
      <c r="H98" s="30"/>
      <c r="I98" s="30"/>
      <c r="J98" s="30"/>
      <c r="K98" s="30"/>
      <c r="L98" s="4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</row>
    <row r="99" spans="1:31" s="2" customFormat="1" ht="6.95" customHeight="1">
      <c r="A99" s="30"/>
      <c r="B99" s="45"/>
      <c r="C99" s="46"/>
      <c r="D99" s="46"/>
      <c r="E99" s="46"/>
      <c r="F99" s="46"/>
      <c r="G99" s="46"/>
      <c r="H99" s="46"/>
      <c r="I99" s="46"/>
      <c r="J99" s="46"/>
      <c r="K99" s="46"/>
      <c r="L99" s="4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</row>
    <row r="103" spans="1:31" s="2" customFormat="1" ht="6.95" customHeight="1">
      <c r="A103" s="30"/>
      <c r="B103" s="47"/>
      <c r="C103" s="48"/>
      <c r="D103" s="48"/>
      <c r="E103" s="48"/>
      <c r="F103" s="48"/>
      <c r="G103" s="48"/>
      <c r="H103" s="48"/>
      <c r="I103" s="48"/>
      <c r="J103" s="48"/>
      <c r="K103" s="48"/>
      <c r="L103" s="4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</row>
    <row r="104" spans="1:31" s="2" customFormat="1" ht="24.95" customHeight="1">
      <c r="A104" s="30"/>
      <c r="B104" s="31"/>
      <c r="C104" s="19" t="s">
        <v>104</v>
      </c>
      <c r="D104" s="30"/>
      <c r="E104" s="30"/>
      <c r="F104" s="30"/>
      <c r="G104" s="30"/>
      <c r="H104" s="30"/>
      <c r="I104" s="30"/>
      <c r="J104" s="30"/>
      <c r="K104" s="30"/>
      <c r="L104" s="4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5" spans="1:31" s="2" customFormat="1" ht="6.95" customHeight="1">
      <c r="A105" s="30"/>
      <c r="B105" s="31"/>
      <c r="C105" s="30"/>
      <c r="D105" s="30"/>
      <c r="E105" s="30"/>
      <c r="F105" s="30"/>
      <c r="G105" s="30"/>
      <c r="H105" s="30"/>
      <c r="I105" s="30"/>
      <c r="J105" s="30"/>
      <c r="K105" s="30"/>
      <c r="L105" s="4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1:31" s="2" customFormat="1" ht="12" customHeight="1">
      <c r="A106" s="30"/>
      <c r="B106" s="31"/>
      <c r="C106" s="25" t="s">
        <v>16</v>
      </c>
      <c r="D106" s="30"/>
      <c r="E106" s="30"/>
      <c r="F106" s="30"/>
      <c r="G106" s="30"/>
      <c r="H106" s="30"/>
      <c r="I106" s="30"/>
      <c r="J106" s="30"/>
      <c r="K106" s="30"/>
      <c r="L106" s="4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16.5" customHeight="1">
      <c r="A107" s="30"/>
      <c r="B107" s="31"/>
      <c r="C107" s="30"/>
      <c r="D107" s="30"/>
      <c r="E107" s="219" t="str">
        <f>E7</f>
        <v>Revitalizace zeleně a úprava okolních prostor budovy DM</v>
      </c>
      <c r="F107" s="220"/>
      <c r="G107" s="220"/>
      <c r="H107" s="220"/>
      <c r="I107" s="30"/>
      <c r="J107" s="30"/>
      <c r="K107" s="30"/>
      <c r="L107" s="4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12" customHeight="1">
      <c r="A108" s="30"/>
      <c r="B108" s="31"/>
      <c r="C108" s="25" t="s">
        <v>96</v>
      </c>
      <c r="D108" s="30"/>
      <c r="E108" s="30"/>
      <c r="F108" s="30"/>
      <c r="G108" s="30"/>
      <c r="H108" s="30"/>
      <c r="I108" s="30"/>
      <c r="J108" s="30"/>
      <c r="K108" s="30"/>
      <c r="L108" s="4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16.5" customHeight="1">
      <c r="A109" s="30"/>
      <c r="B109" s="31"/>
      <c r="C109" s="30"/>
      <c r="D109" s="30"/>
      <c r="E109" s="180" t="str">
        <f>E9</f>
        <v>00 - VRN</v>
      </c>
      <c r="F109" s="221"/>
      <c r="G109" s="221"/>
      <c r="H109" s="221"/>
      <c r="I109" s="30"/>
      <c r="J109" s="30"/>
      <c r="K109" s="30"/>
      <c r="L109" s="4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6.95" customHeight="1">
      <c r="A110" s="30"/>
      <c r="B110" s="31"/>
      <c r="C110" s="30"/>
      <c r="D110" s="30"/>
      <c r="E110" s="30"/>
      <c r="F110" s="30"/>
      <c r="G110" s="30"/>
      <c r="H110" s="30"/>
      <c r="I110" s="30"/>
      <c r="J110" s="30"/>
      <c r="K110" s="30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12" customHeight="1">
      <c r="A111" s="30"/>
      <c r="B111" s="31"/>
      <c r="C111" s="25" t="s">
        <v>20</v>
      </c>
      <c r="D111" s="30"/>
      <c r="E111" s="30"/>
      <c r="F111" s="23" t="str">
        <f>F12</f>
        <v>Přelouč</v>
      </c>
      <c r="G111" s="30"/>
      <c r="H111" s="30"/>
      <c r="I111" s="25" t="s">
        <v>22</v>
      </c>
      <c r="J111" s="53">
        <f>IF(J12="","",J12)</f>
        <v>0</v>
      </c>
      <c r="K111" s="30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6.95" customHeight="1">
      <c r="A112" s="30"/>
      <c r="B112" s="31"/>
      <c r="C112" s="30"/>
      <c r="D112" s="30"/>
      <c r="E112" s="30"/>
      <c r="F112" s="30"/>
      <c r="G112" s="30"/>
      <c r="H112" s="30"/>
      <c r="I112" s="30"/>
      <c r="J112" s="30"/>
      <c r="K112" s="30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15.2" customHeight="1">
      <c r="A113" s="30"/>
      <c r="B113" s="31"/>
      <c r="C113" s="25" t="s">
        <v>23</v>
      </c>
      <c r="D113" s="30"/>
      <c r="E113" s="30"/>
      <c r="F113" s="23" t="str">
        <f>E15</f>
        <v>GYGR Přelouč</v>
      </c>
      <c r="G113" s="30"/>
      <c r="H113" s="30"/>
      <c r="I113" s="25" t="s">
        <v>29</v>
      </c>
      <c r="J113" s="28" t="str">
        <f>E21</f>
        <v>Atelier Rákos s.r.o.</v>
      </c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5.2" customHeight="1">
      <c r="A114" s="30"/>
      <c r="B114" s="31"/>
      <c r="C114" s="25" t="s">
        <v>27</v>
      </c>
      <c r="D114" s="30"/>
      <c r="E114" s="30"/>
      <c r="F114" s="23" t="str">
        <f>IF(E18="","",E18)</f>
        <v>Vyplň údaj</v>
      </c>
      <c r="G114" s="30"/>
      <c r="H114" s="30"/>
      <c r="I114" s="25" t="s">
        <v>32</v>
      </c>
      <c r="J114" s="28" t="str">
        <f>E24</f>
        <v>Milan Hájek</v>
      </c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0.35" customHeight="1">
      <c r="A115" s="30"/>
      <c r="B115" s="31"/>
      <c r="C115" s="30"/>
      <c r="D115" s="30"/>
      <c r="E115" s="30"/>
      <c r="F115" s="30"/>
      <c r="G115" s="30"/>
      <c r="H115" s="30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10" customFormat="1" ht="29.25" customHeight="1">
      <c r="A116" s="114"/>
      <c r="B116" s="115"/>
      <c r="C116" s="116" t="s">
        <v>105</v>
      </c>
      <c r="D116" s="117" t="s">
        <v>60</v>
      </c>
      <c r="E116" s="117" t="s">
        <v>56</v>
      </c>
      <c r="F116" s="117" t="s">
        <v>57</v>
      </c>
      <c r="G116" s="117" t="s">
        <v>106</v>
      </c>
      <c r="H116" s="117" t="s">
        <v>107</v>
      </c>
      <c r="I116" s="117" t="s">
        <v>108</v>
      </c>
      <c r="J116" s="117" t="s">
        <v>100</v>
      </c>
      <c r="K116" s="118" t="s">
        <v>109</v>
      </c>
      <c r="L116" s="119"/>
      <c r="M116" s="60" t="s">
        <v>1</v>
      </c>
      <c r="N116" s="61" t="s">
        <v>39</v>
      </c>
      <c r="O116" s="61" t="s">
        <v>110</v>
      </c>
      <c r="P116" s="61" t="s">
        <v>111</v>
      </c>
      <c r="Q116" s="61" t="s">
        <v>112</v>
      </c>
      <c r="R116" s="61" t="s">
        <v>113</v>
      </c>
      <c r="S116" s="61" t="s">
        <v>114</v>
      </c>
      <c r="T116" s="62" t="s">
        <v>115</v>
      </c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4"/>
    </row>
    <row r="117" spans="1:65" s="2" customFormat="1" ht="22.9" customHeight="1">
      <c r="A117" s="30"/>
      <c r="B117" s="31"/>
      <c r="C117" s="67" t="s">
        <v>116</v>
      </c>
      <c r="D117" s="30"/>
      <c r="E117" s="30"/>
      <c r="F117" s="30"/>
      <c r="G117" s="30"/>
      <c r="H117" s="30"/>
      <c r="I117" s="30"/>
      <c r="J117" s="120">
        <f>BK117</f>
        <v>0</v>
      </c>
      <c r="K117" s="30"/>
      <c r="L117" s="31"/>
      <c r="M117" s="63"/>
      <c r="N117" s="54"/>
      <c r="O117" s="64"/>
      <c r="P117" s="121">
        <f>P118</f>
        <v>0</v>
      </c>
      <c r="Q117" s="64"/>
      <c r="R117" s="121">
        <f>R118</f>
        <v>0</v>
      </c>
      <c r="S117" s="64"/>
      <c r="T117" s="122">
        <f>T118</f>
        <v>0</v>
      </c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T117" s="15" t="s">
        <v>74</v>
      </c>
      <c r="AU117" s="15" t="s">
        <v>102</v>
      </c>
      <c r="BK117" s="123">
        <f>BK118</f>
        <v>0</v>
      </c>
    </row>
    <row r="118" spans="1:65" s="11" customFormat="1" ht="25.9" customHeight="1">
      <c r="B118" s="124"/>
      <c r="D118" s="125" t="s">
        <v>74</v>
      </c>
      <c r="E118" s="126" t="s">
        <v>117</v>
      </c>
      <c r="F118" s="126" t="s">
        <v>118</v>
      </c>
      <c r="I118" s="127"/>
      <c r="J118" s="128">
        <f>BK118</f>
        <v>0</v>
      </c>
      <c r="L118" s="124"/>
      <c r="M118" s="129"/>
      <c r="N118" s="130"/>
      <c r="O118" s="130"/>
      <c r="P118" s="131">
        <f>SUM(P119:P120)</f>
        <v>0</v>
      </c>
      <c r="Q118" s="130"/>
      <c r="R118" s="131">
        <f>SUM(R119:R120)</f>
        <v>0</v>
      </c>
      <c r="S118" s="130"/>
      <c r="T118" s="132">
        <f>SUM(T119:T120)</f>
        <v>0</v>
      </c>
      <c r="AR118" s="125" t="s">
        <v>119</v>
      </c>
      <c r="AT118" s="133" t="s">
        <v>74</v>
      </c>
      <c r="AU118" s="133" t="s">
        <v>75</v>
      </c>
      <c r="AY118" s="125" t="s">
        <v>120</v>
      </c>
      <c r="BK118" s="134">
        <f>SUM(BK119:BK120)</f>
        <v>0</v>
      </c>
    </row>
    <row r="119" spans="1:65" s="2" customFormat="1" ht="16.5" customHeight="1">
      <c r="A119" s="30"/>
      <c r="B119" s="135"/>
      <c r="C119" s="136" t="s">
        <v>83</v>
      </c>
      <c r="D119" s="136" t="s">
        <v>121</v>
      </c>
      <c r="E119" s="137" t="s">
        <v>122</v>
      </c>
      <c r="F119" s="138" t="s">
        <v>123</v>
      </c>
      <c r="G119" s="139" t="s">
        <v>124</v>
      </c>
      <c r="H119" s="140">
        <v>1</v>
      </c>
      <c r="I119" s="141"/>
      <c r="J119" s="142">
        <f>ROUND(I119*H119,2)</f>
        <v>0</v>
      </c>
      <c r="K119" s="138" t="s">
        <v>1</v>
      </c>
      <c r="L119" s="31"/>
      <c r="M119" s="143" t="s">
        <v>1</v>
      </c>
      <c r="N119" s="144" t="s">
        <v>40</v>
      </c>
      <c r="O119" s="56"/>
      <c r="P119" s="145">
        <f>O119*H119</f>
        <v>0</v>
      </c>
      <c r="Q119" s="145">
        <v>0</v>
      </c>
      <c r="R119" s="145">
        <f>Q119*H119</f>
        <v>0</v>
      </c>
      <c r="S119" s="145">
        <v>0</v>
      </c>
      <c r="T119" s="146">
        <f>S119*H119</f>
        <v>0</v>
      </c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R119" s="147" t="s">
        <v>125</v>
      </c>
      <c r="AT119" s="147" t="s">
        <v>121</v>
      </c>
      <c r="AU119" s="147" t="s">
        <v>83</v>
      </c>
      <c r="AY119" s="15" t="s">
        <v>120</v>
      </c>
      <c r="BE119" s="148">
        <f>IF(N119="základní",J119,0)</f>
        <v>0</v>
      </c>
      <c r="BF119" s="148">
        <f>IF(N119="snížená",J119,0)</f>
        <v>0</v>
      </c>
      <c r="BG119" s="148">
        <f>IF(N119="zákl. přenesená",J119,0)</f>
        <v>0</v>
      </c>
      <c r="BH119" s="148">
        <f>IF(N119="sníž. přenesená",J119,0)</f>
        <v>0</v>
      </c>
      <c r="BI119" s="148">
        <f>IF(N119="nulová",J119,0)</f>
        <v>0</v>
      </c>
      <c r="BJ119" s="15" t="s">
        <v>83</v>
      </c>
      <c r="BK119" s="148">
        <f>ROUND(I119*H119,2)</f>
        <v>0</v>
      </c>
      <c r="BL119" s="15" t="s">
        <v>125</v>
      </c>
      <c r="BM119" s="147" t="s">
        <v>126</v>
      </c>
    </row>
    <row r="120" spans="1:65" s="2" customFormat="1" ht="16.5" customHeight="1">
      <c r="A120" s="30"/>
      <c r="B120" s="135"/>
      <c r="C120" s="136" t="s">
        <v>85</v>
      </c>
      <c r="D120" s="136" t="s">
        <v>121</v>
      </c>
      <c r="E120" s="137" t="s">
        <v>127</v>
      </c>
      <c r="F120" s="138" t="s">
        <v>128</v>
      </c>
      <c r="G120" s="139" t="s">
        <v>124</v>
      </c>
      <c r="H120" s="140">
        <v>1</v>
      </c>
      <c r="I120" s="141"/>
      <c r="J120" s="142">
        <f>ROUND(I120*H120,2)</f>
        <v>0</v>
      </c>
      <c r="K120" s="138" t="s">
        <v>129</v>
      </c>
      <c r="L120" s="31"/>
      <c r="M120" s="149" t="s">
        <v>1</v>
      </c>
      <c r="N120" s="150" t="s">
        <v>40</v>
      </c>
      <c r="O120" s="151"/>
      <c r="P120" s="152">
        <f>O120*H120</f>
        <v>0</v>
      </c>
      <c r="Q120" s="152">
        <v>0</v>
      </c>
      <c r="R120" s="152">
        <f>Q120*H120</f>
        <v>0</v>
      </c>
      <c r="S120" s="152">
        <v>0</v>
      </c>
      <c r="T120" s="153">
        <f>S120*H120</f>
        <v>0</v>
      </c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R120" s="147" t="s">
        <v>130</v>
      </c>
      <c r="AT120" s="147" t="s">
        <v>121</v>
      </c>
      <c r="AU120" s="147" t="s">
        <v>83</v>
      </c>
      <c r="AY120" s="15" t="s">
        <v>120</v>
      </c>
      <c r="BE120" s="148">
        <f>IF(N120="základní",J120,0)</f>
        <v>0</v>
      </c>
      <c r="BF120" s="148">
        <f>IF(N120="snížená",J120,0)</f>
        <v>0</v>
      </c>
      <c r="BG120" s="148">
        <f>IF(N120="zákl. přenesená",J120,0)</f>
        <v>0</v>
      </c>
      <c r="BH120" s="148">
        <f>IF(N120="sníž. přenesená",J120,0)</f>
        <v>0</v>
      </c>
      <c r="BI120" s="148">
        <f>IF(N120="nulová",J120,0)</f>
        <v>0</v>
      </c>
      <c r="BJ120" s="15" t="s">
        <v>83</v>
      </c>
      <c r="BK120" s="148">
        <f>ROUND(I120*H120,2)</f>
        <v>0</v>
      </c>
      <c r="BL120" s="15" t="s">
        <v>130</v>
      </c>
      <c r="BM120" s="147" t="s">
        <v>131</v>
      </c>
    </row>
    <row r="121" spans="1:65" s="2" customFormat="1" ht="6.95" customHeight="1">
      <c r="A121" s="30"/>
      <c r="B121" s="45"/>
      <c r="C121" s="46"/>
      <c r="D121" s="46"/>
      <c r="E121" s="46"/>
      <c r="F121" s="46"/>
      <c r="G121" s="46"/>
      <c r="H121" s="46"/>
      <c r="I121" s="46"/>
      <c r="J121" s="46"/>
      <c r="K121" s="46"/>
      <c r="L121" s="31"/>
      <c r="M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</sheetData>
  <autoFilter ref="C116:K120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1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8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5" t="s">
        <v>88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1:46" s="1" customFormat="1" ht="24.95" customHeight="1">
      <c r="B4" s="18"/>
      <c r="D4" s="19" t="s">
        <v>95</v>
      </c>
      <c r="L4" s="18"/>
      <c r="M4" s="91" t="s">
        <v>10</v>
      </c>
      <c r="AT4" s="15" t="s">
        <v>3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25" t="s">
        <v>16</v>
      </c>
      <c r="L6" s="18"/>
    </row>
    <row r="7" spans="1:46" s="1" customFormat="1" ht="16.5" customHeight="1">
      <c r="B7" s="18"/>
      <c r="E7" s="219" t="str">
        <f>'Rekapitulace stavby'!K6</f>
        <v>Revitalizace zeleně a úprava okolních prostor budovy DM</v>
      </c>
      <c r="F7" s="220"/>
      <c r="G7" s="220"/>
      <c r="H7" s="220"/>
      <c r="L7" s="18"/>
    </row>
    <row r="8" spans="1:46" s="2" customFormat="1" ht="12" customHeight="1">
      <c r="A8" s="30"/>
      <c r="B8" s="31"/>
      <c r="C8" s="30"/>
      <c r="D8" s="25" t="s">
        <v>96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180" t="s">
        <v>132</v>
      </c>
      <c r="F9" s="221"/>
      <c r="G9" s="221"/>
      <c r="H9" s="221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5" t="s">
        <v>20</v>
      </c>
      <c r="E12" s="30"/>
      <c r="F12" s="23" t="s">
        <v>21</v>
      </c>
      <c r="G12" s="30"/>
      <c r="H12" s="30"/>
      <c r="I12" s="25" t="s">
        <v>22</v>
      </c>
      <c r="J12" s="53">
        <f>'Rekapitulace stavby'!AN8</f>
        <v>0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5" t="s">
        <v>23</v>
      </c>
      <c r="E14" s="30"/>
      <c r="F14" s="30"/>
      <c r="G14" s="30"/>
      <c r="H14" s="30"/>
      <c r="I14" s="25" t="s">
        <v>24</v>
      </c>
      <c r="J14" s="23" t="s">
        <v>1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3" t="s">
        <v>25</v>
      </c>
      <c r="F15" s="30"/>
      <c r="G15" s="30"/>
      <c r="H15" s="30"/>
      <c r="I15" s="25" t="s">
        <v>26</v>
      </c>
      <c r="J15" s="23" t="s">
        <v>1</v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5" t="s">
        <v>27</v>
      </c>
      <c r="E17" s="30"/>
      <c r="F17" s="30"/>
      <c r="G17" s="30"/>
      <c r="H17" s="30"/>
      <c r="I17" s="25" t="s">
        <v>24</v>
      </c>
      <c r="J17" s="26" t="str">
        <f>'Rekapitulace stavby'!AN13</f>
        <v>Vyplň údaj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22" t="str">
        <f>'Rekapitulace stavby'!E14</f>
        <v>Vyplň údaj</v>
      </c>
      <c r="F18" s="202"/>
      <c r="G18" s="202"/>
      <c r="H18" s="202"/>
      <c r="I18" s="25" t="s">
        <v>26</v>
      </c>
      <c r="J18" s="26" t="str">
        <f>'Rekapitulace stavby'!AN14</f>
        <v>Vyplň údaj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5" t="s">
        <v>29</v>
      </c>
      <c r="E20" s="30"/>
      <c r="F20" s="30"/>
      <c r="G20" s="30"/>
      <c r="H20" s="30"/>
      <c r="I20" s="25" t="s">
        <v>24</v>
      </c>
      <c r="J20" s="23" t="s">
        <v>1</v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3" t="s">
        <v>30</v>
      </c>
      <c r="F21" s="30"/>
      <c r="G21" s="30"/>
      <c r="H21" s="30"/>
      <c r="I21" s="25" t="s">
        <v>26</v>
      </c>
      <c r="J21" s="23" t="s">
        <v>1</v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24</v>
      </c>
      <c r="J23" s="23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3" t="s">
        <v>33</v>
      </c>
      <c r="F24" s="30"/>
      <c r="G24" s="30"/>
      <c r="H24" s="30"/>
      <c r="I24" s="25" t="s">
        <v>26</v>
      </c>
      <c r="J24" s="23" t="s">
        <v>1</v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5" t="s">
        <v>34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2"/>
      <c r="B27" s="93"/>
      <c r="C27" s="92"/>
      <c r="D27" s="92"/>
      <c r="E27" s="207" t="s">
        <v>1</v>
      </c>
      <c r="F27" s="207"/>
      <c r="G27" s="207"/>
      <c r="H27" s="20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95" t="s">
        <v>35</v>
      </c>
      <c r="E30" s="30"/>
      <c r="F30" s="30"/>
      <c r="G30" s="30"/>
      <c r="H30" s="30"/>
      <c r="I30" s="30"/>
      <c r="J30" s="69">
        <f>ROUND(J126,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>
      <c r="A32" s="30"/>
      <c r="B32" s="31"/>
      <c r="C32" s="30"/>
      <c r="D32" s="30"/>
      <c r="E32" s="30"/>
      <c r="F32" s="34" t="s">
        <v>37</v>
      </c>
      <c r="G32" s="30"/>
      <c r="H32" s="30"/>
      <c r="I32" s="34" t="s">
        <v>36</v>
      </c>
      <c r="J32" s="34" t="s">
        <v>38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customHeight="1">
      <c r="A33" s="30"/>
      <c r="B33" s="31"/>
      <c r="C33" s="30"/>
      <c r="D33" s="96" t="s">
        <v>39</v>
      </c>
      <c r="E33" s="25" t="s">
        <v>40</v>
      </c>
      <c r="F33" s="97">
        <f>ROUND((SUM(BE126:BE311)),  2)</f>
        <v>0</v>
      </c>
      <c r="G33" s="30"/>
      <c r="H33" s="30"/>
      <c r="I33" s="98">
        <v>0.21</v>
      </c>
      <c r="J33" s="97">
        <f>ROUND(((SUM(BE126:BE311))*I33),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1"/>
      <c r="C34" s="30"/>
      <c r="D34" s="30"/>
      <c r="E34" s="25" t="s">
        <v>41</v>
      </c>
      <c r="F34" s="97">
        <f>ROUND((SUM(BF126:BF311)),  2)</f>
        <v>0</v>
      </c>
      <c r="G34" s="30"/>
      <c r="H34" s="30"/>
      <c r="I34" s="98">
        <v>0.12</v>
      </c>
      <c r="J34" s="97">
        <f>ROUND(((SUM(BF126:BF311))*I34),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42</v>
      </c>
      <c r="F35" s="97">
        <f>ROUND((SUM(BG126:BG311)),  2)</f>
        <v>0</v>
      </c>
      <c r="G35" s="30"/>
      <c r="H35" s="30"/>
      <c r="I35" s="98">
        <v>0.21</v>
      </c>
      <c r="J35" s="97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43</v>
      </c>
      <c r="F36" s="97">
        <f>ROUND((SUM(BH126:BH311)),  2)</f>
        <v>0</v>
      </c>
      <c r="G36" s="30"/>
      <c r="H36" s="30"/>
      <c r="I36" s="98">
        <v>0.12</v>
      </c>
      <c r="J36" s="97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5" t="s">
        <v>44</v>
      </c>
      <c r="F37" s="97">
        <f>ROUND((SUM(BI126:BI311)),  2)</f>
        <v>0</v>
      </c>
      <c r="G37" s="30"/>
      <c r="H37" s="30"/>
      <c r="I37" s="98">
        <v>0</v>
      </c>
      <c r="J37" s="97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99"/>
      <c r="D39" s="100" t="s">
        <v>45</v>
      </c>
      <c r="E39" s="58"/>
      <c r="F39" s="58"/>
      <c r="G39" s="101" t="s">
        <v>46</v>
      </c>
      <c r="H39" s="102" t="s">
        <v>47</v>
      </c>
      <c r="I39" s="58"/>
      <c r="J39" s="103">
        <f>SUM(J30:J37)</f>
        <v>0</v>
      </c>
      <c r="K39" s="104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40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40"/>
    </row>
    <row r="51" spans="1:31" ht="11.25">
      <c r="B51" s="18"/>
      <c r="L51" s="18"/>
    </row>
    <row r="52" spans="1:31" ht="11.25">
      <c r="B52" s="18"/>
      <c r="L52" s="18"/>
    </row>
    <row r="53" spans="1:31" ht="11.25">
      <c r="B53" s="18"/>
      <c r="L53" s="18"/>
    </row>
    <row r="54" spans="1:31" ht="11.25">
      <c r="B54" s="18"/>
      <c r="L54" s="18"/>
    </row>
    <row r="55" spans="1:31" ht="11.25">
      <c r="B55" s="18"/>
      <c r="L55" s="18"/>
    </row>
    <row r="56" spans="1:31" ht="11.25">
      <c r="B56" s="18"/>
      <c r="L56" s="18"/>
    </row>
    <row r="57" spans="1:31" ht="11.25">
      <c r="B57" s="18"/>
      <c r="L57" s="18"/>
    </row>
    <row r="58" spans="1:31" ht="11.25">
      <c r="B58" s="18"/>
      <c r="L58" s="18"/>
    </row>
    <row r="59" spans="1:31" ht="11.25">
      <c r="B59" s="18"/>
      <c r="L59" s="18"/>
    </row>
    <row r="60" spans="1:31" ht="11.25">
      <c r="B60" s="18"/>
      <c r="L60" s="18"/>
    </row>
    <row r="61" spans="1:31" s="2" customFormat="1" ht="12.75">
      <c r="A61" s="30"/>
      <c r="B61" s="31"/>
      <c r="C61" s="30"/>
      <c r="D61" s="43" t="s">
        <v>50</v>
      </c>
      <c r="E61" s="33"/>
      <c r="F61" s="105" t="s">
        <v>51</v>
      </c>
      <c r="G61" s="43" t="s">
        <v>50</v>
      </c>
      <c r="H61" s="33"/>
      <c r="I61" s="33"/>
      <c r="J61" s="106" t="s">
        <v>51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>
      <c r="B62" s="18"/>
      <c r="L62" s="18"/>
    </row>
    <row r="63" spans="1:31" ht="11.25">
      <c r="B63" s="18"/>
      <c r="L63" s="18"/>
    </row>
    <row r="64" spans="1:31" ht="11.25">
      <c r="B64" s="18"/>
      <c r="L64" s="18"/>
    </row>
    <row r="65" spans="1:31" s="2" customFormat="1" ht="12.75">
      <c r="A65" s="30"/>
      <c r="B65" s="31"/>
      <c r="C65" s="30"/>
      <c r="D65" s="41" t="s">
        <v>52</v>
      </c>
      <c r="E65" s="44"/>
      <c r="F65" s="44"/>
      <c r="G65" s="41" t="s">
        <v>53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>
      <c r="B66" s="18"/>
      <c r="L66" s="18"/>
    </row>
    <row r="67" spans="1:31" ht="11.25">
      <c r="B67" s="18"/>
      <c r="L67" s="18"/>
    </row>
    <row r="68" spans="1:31" ht="11.25">
      <c r="B68" s="18"/>
      <c r="L68" s="18"/>
    </row>
    <row r="69" spans="1:31" ht="11.25">
      <c r="B69" s="18"/>
      <c r="L69" s="18"/>
    </row>
    <row r="70" spans="1:31" ht="11.25">
      <c r="B70" s="18"/>
      <c r="L70" s="18"/>
    </row>
    <row r="71" spans="1:31" ht="11.25">
      <c r="B71" s="18"/>
      <c r="L71" s="18"/>
    </row>
    <row r="72" spans="1:31" ht="11.25">
      <c r="B72" s="18"/>
      <c r="L72" s="18"/>
    </row>
    <row r="73" spans="1:31" ht="11.25">
      <c r="B73" s="18"/>
      <c r="L73" s="18"/>
    </row>
    <row r="74" spans="1:31" ht="11.25">
      <c r="B74" s="18"/>
      <c r="L74" s="18"/>
    </row>
    <row r="75" spans="1:31" ht="11.25">
      <c r="B75" s="18"/>
      <c r="L75" s="18"/>
    </row>
    <row r="76" spans="1:31" s="2" customFormat="1" ht="12.75">
      <c r="A76" s="30"/>
      <c r="B76" s="31"/>
      <c r="C76" s="30"/>
      <c r="D76" s="43" t="s">
        <v>50</v>
      </c>
      <c r="E76" s="33"/>
      <c r="F76" s="105" t="s">
        <v>51</v>
      </c>
      <c r="G76" s="43" t="s">
        <v>50</v>
      </c>
      <c r="H76" s="33"/>
      <c r="I76" s="33"/>
      <c r="J76" s="106" t="s">
        <v>51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>
      <c r="A82" s="30"/>
      <c r="B82" s="31"/>
      <c r="C82" s="19" t="s">
        <v>98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0"/>
      <c r="D85" s="30"/>
      <c r="E85" s="219" t="str">
        <f>E7</f>
        <v>Revitalizace zeleně a úprava okolních prostor budovy DM</v>
      </c>
      <c r="F85" s="220"/>
      <c r="G85" s="220"/>
      <c r="H85" s="220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5" t="s">
        <v>96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180" t="str">
        <f>E9</f>
        <v>20 - D.02 - Zpevněné plochy a parkové komunikace</v>
      </c>
      <c r="F87" s="221"/>
      <c r="G87" s="221"/>
      <c r="H87" s="221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5" t="s">
        <v>20</v>
      </c>
      <c r="D89" s="30"/>
      <c r="E89" s="30"/>
      <c r="F89" s="23" t="str">
        <f>F12</f>
        <v>Přelouč</v>
      </c>
      <c r="G89" s="30"/>
      <c r="H89" s="30"/>
      <c r="I89" s="25" t="s">
        <v>22</v>
      </c>
      <c r="J89" s="53">
        <f>IF(J12="","",J12)</f>
        <v>0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customHeight="1">
      <c r="A91" s="30"/>
      <c r="B91" s="31"/>
      <c r="C91" s="25" t="s">
        <v>23</v>
      </c>
      <c r="D91" s="30"/>
      <c r="E91" s="30"/>
      <c r="F91" s="23" t="str">
        <f>E15</f>
        <v>GYGR Přelouč</v>
      </c>
      <c r="G91" s="30"/>
      <c r="H91" s="30"/>
      <c r="I91" s="25" t="s">
        <v>29</v>
      </c>
      <c r="J91" s="28" t="str">
        <f>E21</f>
        <v>Atelier Rákos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>
      <c r="A92" s="30"/>
      <c r="B92" s="31"/>
      <c r="C92" s="25" t="s">
        <v>27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Milan Hájek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07" t="s">
        <v>99</v>
      </c>
      <c r="D94" s="99"/>
      <c r="E94" s="99"/>
      <c r="F94" s="99"/>
      <c r="G94" s="99"/>
      <c r="H94" s="99"/>
      <c r="I94" s="99"/>
      <c r="J94" s="108" t="s">
        <v>100</v>
      </c>
      <c r="K94" s="99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>
      <c r="A96" s="30"/>
      <c r="B96" s="31"/>
      <c r="C96" s="109" t="s">
        <v>101</v>
      </c>
      <c r="D96" s="30"/>
      <c r="E96" s="30"/>
      <c r="F96" s="30"/>
      <c r="G96" s="30"/>
      <c r="H96" s="30"/>
      <c r="I96" s="30"/>
      <c r="J96" s="69">
        <f>J126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102</v>
      </c>
    </row>
    <row r="97" spans="1:31" s="9" customFormat="1" ht="24.95" customHeight="1">
      <c r="B97" s="110"/>
      <c r="D97" s="111" t="s">
        <v>133</v>
      </c>
      <c r="E97" s="112"/>
      <c r="F97" s="112"/>
      <c r="G97" s="112"/>
      <c r="H97" s="112"/>
      <c r="I97" s="112"/>
      <c r="J97" s="113">
        <f>J127</f>
        <v>0</v>
      </c>
      <c r="L97" s="110"/>
    </row>
    <row r="98" spans="1:31" s="12" customFormat="1" ht="19.899999999999999" customHeight="1">
      <c r="B98" s="154"/>
      <c r="D98" s="155" t="s">
        <v>134</v>
      </c>
      <c r="E98" s="156"/>
      <c r="F98" s="156"/>
      <c r="G98" s="156"/>
      <c r="H98" s="156"/>
      <c r="I98" s="156"/>
      <c r="J98" s="157">
        <f>J128</f>
        <v>0</v>
      </c>
      <c r="L98" s="154"/>
    </row>
    <row r="99" spans="1:31" s="12" customFormat="1" ht="19.899999999999999" customHeight="1">
      <c r="B99" s="154"/>
      <c r="D99" s="155" t="s">
        <v>135</v>
      </c>
      <c r="E99" s="156"/>
      <c r="F99" s="156"/>
      <c r="G99" s="156"/>
      <c r="H99" s="156"/>
      <c r="I99" s="156"/>
      <c r="J99" s="157">
        <f>J186</f>
        <v>0</v>
      </c>
      <c r="L99" s="154"/>
    </row>
    <row r="100" spans="1:31" s="12" customFormat="1" ht="19.899999999999999" customHeight="1">
      <c r="B100" s="154"/>
      <c r="D100" s="155" t="s">
        <v>136</v>
      </c>
      <c r="E100" s="156"/>
      <c r="F100" s="156"/>
      <c r="G100" s="156"/>
      <c r="H100" s="156"/>
      <c r="I100" s="156"/>
      <c r="J100" s="157">
        <f>J214</f>
        <v>0</v>
      </c>
      <c r="L100" s="154"/>
    </row>
    <row r="101" spans="1:31" s="12" customFormat="1" ht="19.899999999999999" customHeight="1">
      <c r="B101" s="154"/>
      <c r="D101" s="155" t="s">
        <v>137</v>
      </c>
      <c r="E101" s="156"/>
      <c r="F101" s="156"/>
      <c r="G101" s="156"/>
      <c r="H101" s="156"/>
      <c r="I101" s="156"/>
      <c r="J101" s="157">
        <f>J217</f>
        <v>0</v>
      </c>
      <c r="L101" s="154"/>
    </row>
    <row r="102" spans="1:31" s="12" customFormat="1" ht="19.899999999999999" customHeight="1">
      <c r="B102" s="154"/>
      <c r="D102" s="155" t="s">
        <v>138</v>
      </c>
      <c r="E102" s="156"/>
      <c r="F102" s="156"/>
      <c r="G102" s="156"/>
      <c r="H102" s="156"/>
      <c r="I102" s="156"/>
      <c r="J102" s="157">
        <f>J259</f>
        <v>0</v>
      </c>
      <c r="L102" s="154"/>
    </row>
    <row r="103" spans="1:31" s="12" customFormat="1" ht="19.899999999999999" customHeight="1">
      <c r="B103" s="154"/>
      <c r="D103" s="155" t="s">
        <v>139</v>
      </c>
      <c r="E103" s="156"/>
      <c r="F103" s="156"/>
      <c r="G103" s="156"/>
      <c r="H103" s="156"/>
      <c r="I103" s="156"/>
      <c r="J103" s="157">
        <f>J297</f>
        <v>0</v>
      </c>
      <c r="L103" s="154"/>
    </row>
    <row r="104" spans="1:31" s="9" customFormat="1" ht="24.95" customHeight="1">
      <c r="B104" s="110"/>
      <c r="D104" s="111" t="s">
        <v>140</v>
      </c>
      <c r="E104" s="112"/>
      <c r="F104" s="112"/>
      <c r="G104" s="112"/>
      <c r="H104" s="112"/>
      <c r="I104" s="112"/>
      <c r="J104" s="113">
        <f>J299</f>
        <v>0</v>
      </c>
      <c r="L104" s="110"/>
    </row>
    <row r="105" spans="1:31" s="12" customFormat="1" ht="19.899999999999999" customHeight="1">
      <c r="B105" s="154"/>
      <c r="D105" s="155" t="s">
        <v>141</v>
      </c>
      <c r="E105" s="156"/>
      <c r="F105" s="156"/>
      <c r="G105" s="156"/>
      <c r="H105" s="156"/>
      <c r="I105" s="156"/>
      <c r="J105" s="157">
        <f>J300</f>
        <v>0</v>
      </c>
      <c r="L105" s="154"/>
    </row>
    <row r="106" spans="1:31" s="9" customFormat="1" ht="24.95" customHeight="1">
      <c r="B106" s="110"/>
      <c r="D106" s="111" t="s">
        <v>142</v>
      </c>
      <c r="E106" s="112"/>
      <c r="F106" s="112"/>
      <c r="G106" s="112"/>
      <c r="H106" s="112"/>
      <c r="I106" s="112"/>
      <c r="J106" s="113">
        <f>J310</f>
        <v>0</v>
      </c>
      <c r="L106" s="110"/>
    </row>
    <row r="107" spans="1:31" s="2" customFormat="1" ht="21.75" customHeight="1">
      <c r="A107" s="30"/>
      <c r="B107" s="31"/>
      <c r="C107" s="30"/>
      <c r="D107" s="30"/>
      <c r="E107" s="30"/>
      <c r="F107" s="30"/>
      <c r="G107" s="30"/>
      <c r="H107" s="30"/>
      <c r="I107" s="30"/>
      <c r="J107" s="30"/>
      <c r="K107" s="30"/>
      <c r="L107" s="4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6.95" customHeight="1">
      <c r="A108" s="30"/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4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12" spans="1:31" s="2" customFormat="1" ht="6.95" customHeight="1">
      <c r="A112" s="30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3" s="2" customFormat="1" ht="24.95" customHeight="1">
      <c r="A113" s="30"/>
      <c r="B113" s="31"/>
      <c r="C113" s="19" t="s">
        <v>104</v>
      </c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3" s="2" customFormat="1" ht="6.95" customHeight="1">
      <c r="A114" s="30"/>
      <c r="B114" s="31"/>
      <c r="C114" s="30"/>
      <c r="D114" s="30"/>
      <c r="E114" s="30"/>
      <c r="F114" s="30"/>
      <c r="G114" s="30"/>
      <c r="H114" s="30"/>
      <c r="I114" s="30"/>
      <c r="J114" s="30"/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3" s="2" customFormat="1" ht="12" customHeight="1">
      <c r="A115" s="30"/>
      <c r="B115" s="31"/>
      <c r="C115" s="25" t="s">
        <v>16</v>
      </c>
      <c r="D115" s="30"/>
      <c r="E115" s="30"/>
      <c r="F115" s="30"/>
      <c r="G115" s="30"/>
      <c r="H115" s="30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3" s="2" customFormat="1" ht="16.5" customHeight="1">
      <c r="A116" s="30"/>
      <c r="B116" s="31"/>
      <c r="C116" s="30"/>
      <c r="D116" s="30"/>
      <c r="E116" s="219" t="str">
        <f>E7</f>
        <v>Revitalizace zeleně a úprava okolních prostor budovy DM</v>
      </c>
      <c r="F116" s="220"/>
      <c r="G116" s="220"/>
      <c r="H116" s="220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3" s="2" customFormat="1" ht="12" customHeight="1">
      <c r="A117" s="30"/>
      <c r="B117" s="31"/>
      <c r="C117" s="25" t="s">
        <v>96</v>
      </c>
      <c r="D117" s="30"/>
      <c r="E117" s="30"/>
      <c r="F117" s="30"/>
      <c r="G117" s="30"/>
      <c r="H117" s="30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3" s="2" customFormat="1" ht="16.5" customHeight="1">
      <c r="A118" s="30"/>
      <c r="B118" s="31"/>
      <c r="C118" s="30"/>
      <c r="D118" s="30"/>
      <c r="E118" s="180" t="str">
        <f>E9</f>
        <v>20 - D.02 - Zpevněné plochy a parkové komunikace</v>
      </c>
      <c r="F118" s="221"/>
      <c r="G118" s="221"/>
      <c r="H118" s="221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3" s="2" customFormat="1" ht="6.95" customHeight="1">
      <c r="A119" s="30"/>
      <c r="B119" s="31"/>
      <c r="C119" s="30"/>
      <c r="D119" s="30"/>
      <c r="E119" s="30"/>
      <c r="F119" s="30"/>
      <c r="G119" s="30"/>
      <c r="H119" s="30"/>
      <c r="I119" s="30"/>
      <c r="J119" s="30"/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3" s="2" customFormat="1" ht="12" customHeight="1">
      <c r="A120" s="30"/>
      <c r="B120" s="31"/>
      <c r="C120" s="25" t="s">
        <v>20</v>
      </c>
      <c r="D120" s="30"/>
      <c r="E120" s="30"/>
      <c r="F120" s="23" t="str">
        <f>F12</f>
        <v>Přelouč</v>
      </c>
      <c r="G120" s="30"/>
      <c r="H120" s="30"/>
      <c r="I120" s="25" t="s">
        <v>22</v>
      </c>
      <c r="J120" s="53">
        <f>IF(J12="","",J12)</f>
        <v>0</v>
      </c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3" s="2" customFormat="1" ht="6.95" customHeight="1">
      <c r="A121" s="30"/>
      <c r="B121" s="31"/>
      <c r="C121" s="30"/>
      <c r="D121" s="30"/>
      <c r="E121" s="30"/>
      <c r="F121" s="30"/>
      <c r="G121" s="30"/>
      <c r="H121" s="30"/>
      <c r="I121" s="30"/>
      <c r="J121" s="30"/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3" s="2" customFormat="1" ht="15.2" customHeight="1">
      <c r="A122" s="30"/>
      <c r="B122" s="31"/>
      <c r="C122" s="25" t="s">
        <v>23</v>
      </c>
      <c r="D122" s="30"/>
      <c r="E122" s="30"/>
      <c r="F122" s="23" t="str">
        <f>E15</f>
        <v>GYGR Přelouč</v>
      </c>
      <c r="G122" s="30"/>
      <c r="H122" s="30"/>
      <c r="I122" s="25" t="s">
        <v>29</v>
      </c>
      <c r="J122" s="28" t="str">
        <f>E21</f>
        <v>Atelier Rákos s.r.o.</v>
      </c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3" s="2" customFormat="1" ht="15.2" customHeight="1">
      <c r="A123" s="30"/>
      <c r="B123" s="31"/>
      <c r="C123" s="25" t="s">
        <v>27</v>
      </c>
      <c r="D123" s="30"/>
      <c r="E123" s="30"/>
      <c r="F123" s="23" t="str">
        <f>IF(E18="","",E18)</f>
        <v>Vyplň údaj</v>
      </c>
      <c r="G123" s="30"/>
      <c r="H123" s="30"/>
      <c r="I123" s="25" t="s">
        <v>32</v>
      </c>
      <c r="J123" s="28" t="str">
        <f>E24</f>
        <v>Milan Hájek</v>
      </c>
      <c r="K123" s="30"/>
      <c r="L123" s="4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63" s="2" customFormat="1" ht="10.35" customHeight="1">
      <c r="A124" s="30"/>
      <c r="B124" s="31"/>
      <c r="C124" s="30"/>
      <c r="D124" s="30"/>
      <c r="E124" s="30"/>
      <c r="F124" s="30"/>
      <c r="G124" s="30"/>
      <c r="H124" s="30"/>
      <c r="I124" s="30"/>
      <c r="J124" s="30"/>
      <c r="K124" s="30"/>
      <c r="L124" s="4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63" s="10" customFormat="1" ht="29.25" customHeight="1">
      <c r="A125" s="114"/>
      <c r="B125" s="115"/>
      <c r="C125" s="116" t="s">
        <v>105</v>
      </c>
      <c r="D125" s="117" t="s">
        <v>60</v>
      </c>
      <c r="E125" s="117" t="s">
        <v>56</v>
      </c>
      <c r="F125" s="117" t="s">
        <v>57</v>
      </c>
      <c r="G125" s="117" t="s">
        <v>106</v>
      </c>
      <c r="H125" s="117" t="s">
        <v>107</v>
      </c>
      <c r="I125" s="117" t="s">
        <v>108</v>
      </c>
      <c r="J125" s="117" t="s">
        <v>100</v>
      </c>
      <c r="K125" s="118" t="s">
        <v>109</v>
      </c>
      <c r="L125" s="119"/>
      <c r="M125" s="60" t="s">
        <v>1</v>
      </c>
      <c r="N125" s="61" t="s">
        <v>39</v>
      </c>
      <c r="O125" s="61" t="s">
        <v>110</v>
      </c>
      <c r="P125" s="61" t="s">
        <v>111</v>
      </c>
      <c r="Q125" s="61" t="s">
        <v>112</v>
      </c>
      <c r="R125" s="61" t="s">
        <v>113</v>
      </c>
      <c r="S125" s="61" t="s">
        <v>114</v>
      </c>
      <c r="T125" s="62" t="s">
        <v>115</v>
      </c>
      <c r="U125" s="114"/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114"/>
    </row>
    <row r="126" spans="1:63" s="2" customFormat="1" ht="22.9" customHeight="1">
      <c r="A126" s="30"/>
      <c r="B126" s="31"/>
      <c r="C126" s="67" t="s">
        <v>116</v>
      </c>
      <c r="D126" s="30"/>
      <c r="E126" s="30"/>
      <c r="F126" s="30"/>
      <c r="G126" s="30"/>
      <c r="H126" s="30"/>
      <c r="I126" s="30"/>
      <c r="J126" s="120">
        <f>BK126</f>
        <v>0</v>
      </c>
      <c r="K126" s="30"/>
      <c r="L126" s="31"/>
      <c r="M126" s="63"/>
      <c r="N126" s="54"/>
      <c r="O126" s="64"/>
      <c r="P126" s="121">
        <f>P127+P299+P310</f>
        <v>0</v>
      </c>
      <c r="Q126" s="64"/>
      <c r="R126" s="121">
        <f>R127+R299+R310</f>
        <v>922.02775578000001</v>
      </c>
      <c r="S126" s="64"/>
      <c r="T126" s="122">
        <f>T127+T299+T310</f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T126" s="15" t="s">
        <v>74</v>
      </c>
      <c r="AU126" s="15" t="s">
        <v>102</v>
      </c>
      <c r="BK126" s="123">
        <f>BK127+BK299+BK310</f>
        <v>0</v>
      </c>
    </row>
    <row r="127" spans="1:63" s="11" customFormat="1" ht="25.9" customHeight="1">
      <c r="B127" s="124"/>
      <c r="D127" s="125" t="s">
        <v>74</v>
      </c>
      <c r="E127" s="126" t="s">
        <v>143</v>
      </c>
      <c r="F127" s="126" t="s">
        <v>144</v>
      </c>
      <c r="I127" s="127"/>
      <c r="J127" s="128">
        <f>BK127</f>
        <v>0</v>
      </c>
      <c r="L127" s="124"/>
      <c r="M127" s="129"/>
      <c r="N127" s="130"/>
      <c r="O127" s="130"/>
      <c r="P127" s="131">
        <f>P128+P186+P214+P217+P259+P297</f>
        <v>0</v>
      </c>
      <c r="Q127" s="130"/>
      <c r="R127" s="131">
        <f>R128+R186+R214+R217+R259+R297</f>
        <v>921.95240028000001</v>
      </c>
      <c r="S127" s="130"/>
      <c r="T127" s="132">
        <f>T128+T186+T214+T217+T259+T297</f>
        <v>0</v>
      </c>
      <c r="AR127" s="125" t="s">
        <v>83</v>
      </c>
      <c r="AT127" s="133" t="s">
        <v>74</v>
      </c>
      <c r="AU127" s="133" t="s">
        <v>75</v>
      </c>
      <c r="AY127" s="125" t="s">
        <v>120</v>
      </c>
      <c r="BK127" s="134">
        <f>BK128+BK186+BK214+BK217+BK259+BK297</f>
        <v>0</v>
      </c>
    </row>
    <row r="128" spans="1:63" s="11" customFormat="1" ht="22.9" customHeight="1">
      <c r="B128" s="124"/>
      <c r="D128" s="125" t="s">
        <v>74</v>
      </c>
      <c r="E128" s="158" t="s">
        <v>83</v>
      </c>
      <c r="F128" s="158" t="s">
        <v>145</v>
      </c>
      <c r="I128" s="127"/>
      <c r="J128" s="159">
        <f>BK128</f>
        <v>0</v>
      </c>
      <c r="L128" s="124"/>
      <c r="M128" s="129"/>
      <c r="N128" s="130"/>
      <c r="O128" s="130"/>
      <c r="P128" s="131">
        <f>SUM(P129:P185)</f>
        <v>0</v>
      </c>
      <c r="Q128" s="130"/>
      <c r="R128" s="131">
        <f>SUM(R129:R185)</f>
        <v>400.16211500000003</v>
      </c>
      <c r="S128" s="130"/>
      <c r="T128" s="132">
        <f>SUM(T129:T185)</f>
        <v>0</v>
      </c>
      <c r="AR128" s="125" t="s">
        <v>83</v>
      </c>
      <c r="AT128" s="133" t="s">
        <v>74</v>
      </c>
      <c r="AU128" s="133" t="s">
        <v>83</v>
      </c>
      <c r="AY128" s="125" t="s">
        <v>120</v>
      </c>
      <c r="BK128" s="134">
        <f>SUM(BK129:BK185)</f>
        <v>0</v>
      </c>
    </row>
    <row r="129" spans="1:65" s="2" customFormat="1" ht="33" customHeight="1">
      <c r="A129" s="30"/>
      <c r="B129" s="135"/>
      <c r="C129" s="136" t="s">
        <v>83</v>
      </c>
      <c r="D129" s="136" t="s">
        <v>121</v>
      </c>
      <c r="E129" s="137" t="s">
        <v>146</v>
      </c>
      <c r="F129" s="138" t="s">
        <v>147</v>
      </c>
      <c r="G129" s="139" t="s">
        <v>148</v>
      </c>
      <c r="H129" s="140">
        <v>139.63900000000001</v>
      </c>
      <c r="I129" s="141"/>
      <c r="J129" s="142">
        <f>ROUND(I129*H129,2)</f>
        <v>0</v>
      </c>
      <c r="K129" s="138" t="s">
        <v>1</v>
      </c>
      <c r="L129" s="31"/>
      <c r="M129" s="143" t="s">
        <v>1</v>
      </c>
      <c r="N129" s="144" t="s">
        <v>40</v>
      </c>
      <c r="O129" s="56"/>
      <c r="P129" s="145">
        <f>O129*H129</f>
        <v>0</v>
      </c>
      <c r="Q129" s="145">
        <v>0</v>
      </c>
      <c r="R129" s="145">
        <f>Q129*H129</f>
        <v>0</v>
      </c>
      <c r="S129" s="145">
        <v>0</v>
      </c>
      <c r="T129" s="146">
        <f>S129*H129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47" t="s">
        <v>125</v>
      </c>
      <c r="AT129" s="147" t="s">
        <v>121</v>
      </c>
      <c r="AU129" s="147" t="s">
        <v>85</v>
      </c>
      <c r="AY129" s="15" t="s">
        <v>120</v>
      </c>
      <c r="BE129" s="148">
        <f>IF(N129="základní",J129,0)</f>
        <v>0</v>
      </c>
      <c r="BF129" s="148">
        <f>IF(N129="snížená",J129,0)</f>
        <v>0</v>
      </c>
      <c r="BG129" s="148">
        <f>IF(N129="zákl. přenesená",J129,0)</f>
        <v>0</v>
      </c>
      <c r="BH129" s="148">
        <f>IF(N129="sníž. přenesená",J129,0)</f>
        <v>0</v>
      </c>
      <c r="BI129" s="148">
        <f>IF(N129="nulová",J129,0)</f>
        <v>0</v>
      </c>
      <c r="BJ129" s="15" t="s">
        <v>83</v>
      </c>
      <c r="BK129" s="148">
        <f>ROUND(I129*H129,2)</f>
        <v>0</v>
      </c>
      <c r="BL129" s="15" t="s">
        <v>125</v>
      </c>
      <c r="BM129" s="147" t="s">
        <v>149</v>
      </c>
    </row>
    <row r="130" spans="1:65" s="13" customFormat="1" ht="11.25">
      <c r="B130" s="160"/>
      <c r="D130" s="161" t="s">
        <v>150</v>
      </c>
      <c r="E130" s="162" t="s">
        <v>1</v>
      </c>
      <c r="F130" s="163" t="s">
        <v>151</v>
      </c>
      <c r="H130" s="164">
        <v>16.8</v>
      </c>
      <c r="I130" s="165"/>
      <c r="L130" s="160"/>
      <c r="M130" s="166"/>
      <c r="N130" s="167"/>
      <c r="O130" s="167"/>
      <c r="P130" s="167"/>
      <c r="Q130" s="167"/>
      <c r="R130" s="167"/>
      <c r="S130" s="167"/>
      <c r="T130" s="168"/>
      <c r="AT130" s="162" t="s">
        <v>150</v>
      </c>
      <c r="AU130" s="162" t="s">
        <v>85</v>
      </c>
      <c r="AV130" s="13" t="s">
        <v>85</v>
      </c>
      <c r="AW130" s="13" t="s">
        <v>31</v>
      </c>
      <c r="AX130" s="13" t="s">
        <v>75</v>
      </c>
      <c r="AY130" s="162" t="s">
        <v>120</v>
      </c>
    </row>
    <row r="131" spans="1:65" s="13" customFormat="1" ht="11.25">
      <c r="B131" s="160"/>
      <c r="D131" s="161" t="s">
        <v>150</v>
      </c>
      <c r="E131" s="162" t="s">
        <v>1</v>
      </c>
      <c r="F131" s="163" t="s">
        <v>152</v>
      </c>
      <c r="H131" s="164">
        <v>18.372</v>
      </c>
      <c r="I131" s="165"/>
      <c r="L131" s="160"/>
      <c r="M131" s="166"/>
      <c r="N131" s="167"/>
      <c r="O131" s="167"/>
      <c r="P131" s="167"/>
      <c r="Q131" s="167"/>
      <c r="R131" s="167"/>
      <c r="S131" s="167"/>
      <c r="T131" s="168"/>
      <c r="AT131" s="162" t="s">
        <v>150</v>
      </c>
      <c r="AU131" s="162" t="s">
        <v>85</v>
      </c>
      <c r="AV131" s="13" t="s">
        <v>85</v>
      </c>
      <c r="AW131" s="13" t="s">
        <v>31</v>
      </c>
      <c r="AX131" s="13" t="s">
        <v>75</v>
      </c>
      <c r="AY131" s="162" t="s">
        <v>120</v>
      </c>
    </row>
    <row r="132" spans="1:65" s="13" customFormat="1" ht="11.25">
      <c r="B132" s="160"/>
      <c r="D132" s="161" t="s">
        <v>150</v>
      </c>
      <c r="E132" s="162" t="s">
        <v>1</v>
      </c>
      <c r="F132" s="163" t="s">
        <v>153</v>
      </c>
      <c r="H132" s="164">
        <v>2.7</v>
      </c>
      <c r="I132" s="165"/>
      <c r="L132" s="160"/>
      <c r="M132" s="166"/>
      <c r="N132" s="167"/>
      <c r="O132" s="167"/>
      <c r="P132" s="167"/>
      <c r="Q132" s="167"/>
      <c r="R132" s="167"/>
      <c r="S132" s="167"/>
      <c r="T132" s="168"/>
      <c r="AT132" s="162" t="s">
        <v>150</v>
      </c>
      <c r="AU132" s="162" t="s">
        <v>85</v>
      </c>
      <c r="AV132" s="13" t="s">
        <v>85</v>
      </c>
      <c r="AW132" s="13" t="s">
        <v>31</v>
      </c>
      <c r="AX132" s="13" t="s">
        <v>75</v>
      </c>
      <c r="AY132" s="162" t="s">
        <v>120</v>
      </c>
    </row>
    <row r="133" spans="1:65" s="13" customFormat="1" ht="11.25">
      <c r="B133" s="160"/>
      <c r="D133" s="161" t="s">
        <v>150</v>
      </c>
      <c r="E133" s="162" t="s">
        <v>1</v>
      </c>
      <c r="F133" s="163" t="s">
        <v>154</v>
      </c>
      <c r="H133" s="164">
        <v>2.827</v>
      </c>
      <c r="I133" s="165"/>
      <c r="L133" s="160"/>
      <c r="M133" s="166"/>
      <c r="N133" s="167"/>
      <c r="O133" s="167"/>
      <c r="P133" s="167"/>
      <c r="Q133" s="167"/>
      <c r="R133" s="167"/>
      <c r="S133" s="167"/>
      <c r="T133" s="168"/>
      <c r="AT133" s="162" t="s">
        <v>150</v>
      </c>
      <c r="AU133" s="162" t="s">
        <v>85</v>
      </c>
      <c r="AV133" s="13" t="s">
        <v>85</v>
      </c>
      <c r="AW133" s="13" t="s">
        <v>31</v>
      </c>
      <c r="AX133" s="13" t="s">
        <v>75</v>
      </c>
      <c r="AY133" s="162" t="s">
        <v>120</v>
      </c>
    </row>
    <row r="134" spans="1:65" s="13" customFormat="1" ht="11.25">
      <c r="B134" s="160"/>
      <c r="D134" s="161" t="s">
        <v>150</v>
      </c>
      <c r="E134" s="162" t="s">
        <v>1</v>
      </c>
      <c r="F134" s="163" t="s">
        <v>155</v>
      </c>
      <c r="H134" s="164">
        <v>14.928000000000001</v>
      </c>
      <c r="I134" s="165"/>
      <c r="L134" s="160"/>
      <c r="M134" s="166"/>
      <c r="N134" s="167"/>
      <c r="O134" s="167"/>
      <c r="P134" s="167"/>
      <c r="Q134" s="167"/>
      <c r="R134" s="167"/>
      <c r="S134" s="167"/>
      <c r="T134" s="168"/>
      <c r="AT134" s="162" t="s">
        <v>150</v>
      </c>
      <c r="AU134" s="162" t="s">
        <v>85</v>
      </c>
      <c r="AV134" s="13" t="s">
        <v>85</v>
      </c>
      <c r="AW134" s="13" t="s">
        <v>31</v>
      </c>
      <c r="AX134" s="13" t="s">
        <v>75</v>
      </c>
      <c r="AY134" s="162" t="s">
        <v>120</v>
      </c>
    </row>
    <row r="135" spans="1:65" s="13" customFormat="1" ht="11.25">
      <c r="B135" s="160"/>
      <c r="D135" s="161" t="s">
        <v>150</v>
      </c>
      <c r="E135" s="162" t="s">
        <v>1</v>
      </c>
      <c r="F135" s="163" t="s">
        <v>156</v>
      </c>
      <c r="H135" s="164">
        <v>6.1749999999999998</v>
      </c>
      <c r="I135" s="165"/>
      <c r="L135" s="160"/>
      <c r="M135" s="166"/>
      <c r="N135" s="167"/>
      <c r="O135" s="167"/>
      <c r="P135" s="167"/>
      <c r="Q135" s="167"/>
      <c r="R135" s="167"/>
      <c r="S135" s="167"/>
      <c r="T135" s="168"/>
      <c r="AT135" s="162" t="s">
        <v>150</v>
      </c>
      <c r="AU135" s="162" t="s">
        <v>85</v>
      </c>
      <c r="AV135" s="13" t="s">
        <v>85</v>
      </c>
      <c r="AW135" s="13" t="s">
        <v>31</v>
      </c>
      <c r="AX135" s="13" t="s">
        <v>75</v>
      </c>
      <c r="AY135" s="162" t="s">
        <v>120</v>
      </c>
    </row>
    <row r="136" spans="1:65" s="13" customFormat="1" ht="11.25">
      <c r="B136" s="160"/>
      <c r="D136" s="161" t="s">
        <v>150</v>
      </c>
      <c r="E136" s="162" t="s">
        <v>1</v>
      </c>
      <c r="F136" s="163" t="s">
        <v>157</v>
      </c>
      <c r="H136" s="164">
        <v>6.8419999999999996</v>
      </c>
      <c r="I136" s="165"/>
      <c r="L136" s="160"/>
      <c r="M136" s="166"/>
      <c r="N136" s="167"/>
      <c r="O136" s="167"/>
      <c r="P136" s="167"/>
      <c r="Q136" s="167"/>
      <c r="R136" s="167"/>
      <c r="S136" s="167"/>
      <c r="T136" s="168"/>
      <c r="AT136" s="162" t="s">
        <v>150</v>
      </c>
      <c r="AU136" s="162" t="s">
        <v>85</v>
      </c>
      <c r="AV136" s="13" t="s">
        <v>85</v>
      </c>
      <c r="AW136" s="13" t="s">
        <v>31</v>
      </c>
      <c r="AX136" s="13" t="s">
        <v>75</v>
      </c>
      <c r="AY136" s="162" t="s">
        <v>120</v>
      </c>
    </row>
    <row r="137" spans="1:65" s="13" customFormat="1" ht="11.25">
      <c r="B137" s="160"/>
      <c r="D137" s="161" t="s">
        <v>150</v>
      </c>
      <c r="E137" s="162" t="s">
        <v>1</v>
      </c>
      <c r="F137" s="163" t="s">
        <v>158</v>
      </c>
      <c r="H137" s="164">
        <v>1.35</v>
      </c>
      <c r="I137" s="165"/>
      <c r="L137" s="160"/>
      <c r="M137" s="166"/>
      <c r="N137" s="167"/>
      <c r="O137" s="167"/>
      <c r="P137" s="167"/>
      <c r="Q137" s="167"/>
      <c r="R137" s="167"/>
      <c r="S137" s="167"/>
      <c r="T137" s="168"/>
      <c r="AT137" s="162" t="s">
        <v>150</v>
      </c>
      <c r="AU137" s="162" t="s">
        <v>85</v>
      </c>
      <c r="AV137" s="13" t="s">
        <v>85</v>
      </c>
      <c r="AW137" s="13" t="s">
        <v>31</v>
      </c>
      <c r="AX137" s="13" t="s">
        <v>75</v>
      </c>
      <c r="AY137" s="162" t="s">
        <v>120</v>
      </c>
    </row>
    <row r="138" spans="1:65" s="13" customFormat="1" ht="11.25">
      <c r="B138" s="160"/>
      <c r="D138" s="161" t="s">
        <v>150</v>
      </c>
      <c r="E138" s="162" t="s">
        <v>1</v>
      </c>
      <c r="F138" s="163" t="s">
        <v>159</v>
      </c>
      <c r="H138" s="164">
        <v>10.8</v>
      </c>
      <c r="I138" s="165"/>
      <c r="L138" s="160"/>
      <c r="M138" s="166"/>
      <c r="N138" s="167"/>
      <c r="O138" s="167"/>
      <c r="P138" s="167"/>
      <c r="Q138" s="167"/>
      <c r="R138" s="167"/>
      <c r="S138" s="167"/>
      <c r="T138" s="168"/>
      <c r="AT138" s="162" t="s">
        <v>150</v>
      </c>
      <c r="AU138" s="162" t="s">
        <v>85</v>
      </c>
      <c r="AV138" s="13" t="s">
        <v>85</v>
      </c>
      <c r="AW138" s="13" t="s">
        <v>31</v>
      </c>
      <c r="AX138" s="13" t="s">
        <v>75</v>
      </c>
      <c r="AY138" s="162" t="s">
        <v>120</v>
      </c>
    </row>
    <row r="139" spans="1:65" s="13" customFormat="1" ht="11.25">
      <c r="B139" s="160"/>
      <c r="D139" s="161" t="s">
        <v>150</v>
      </c>
      <c r="E139" s="162" t="s">
        <v>1</v>
      </c>
      <c r="F139" s="163" t="s">
        <v>160</v>
      </c>
      <c r="H139" s="164">
        <v>8.625</v>
      </c>
      <c r="I139" s="165"/>
      <c r="L139" s="160"/>
      <c r="M139" s="166"/>
      <c r="N139" s="167"/>
      <c r="O139" s="167"/>
      <c r="P139" s="167"/>
      <c r="Q139" s="167"/>
      <c r="R139" s="167"/>
      <c r="S139" s="167"/>
      <c r="T139" s="168"/>
      <c r="AT139" s="162" t="s">
        <v>150</v>
      </c>
      <c r="AU139" s="162" t="s">
        <v>85</v>
      </c>
      <c r="AV139" s="13" t="s">
        <v>85</v>
      </c>
      <c r="AW139" s="13" t="s">
        <v>31</v>
      </c>
      <c r="AX139" s="13" t="s">
        <v>75</v>
      </c>
      <c r="AY139" s="162" t="s">
        <v>120</v>
      </c>
    </row>
    <row r="140" spans="1:65" s="13" customFormat="1" ht="11.25">
      <c r="B140" s="160"/>
      <c r="D140" s="161" t="s">
        <v>150</v>
      </c>
      <c r="E140" s="162" t="s">
        <v>1</v>
      </c>
      <c r="F140" s="163" t="s">
        <v>161</v>
      </c>
      <c r="H140" s="164">
        <v>50.22</v>
      </c>
      <c r="I140" s="165"/>
      <c r="L140" s="160"/>
      <c r="M140" s="166"/>
      <c r="N140" s="167"/>
      <c r="O140" s="167"/>
      <c r="P140" s="167"/>
      <c r="Q140" s="167"/>
      <c r="R140" s="167"/>
      <c r="S140" s="167"/>
      <c r="T140" s="168"/>
      <c r="AT140" s="162" t="s">
        <v>150</v>
      </c>
      <c r="AU140" s="162" t="s">
        <v>85</v>
      </c>
      <c r="AV140" s="13" t="s">
        <v>85</v>
      </c>
      <c r="AW140" s="13" t="s">
        <v>31</v>
      </c>
      <c r="AX140" s="13" t="s">
        <v>75</v>
      </c>
      <c r="AY140" s="162" t="s">
        <v>120</v>
      </c>
    </row>
    <row r="141" spans="1:65" s="2" customFormat="1" ht="33" customHeight="1">
      <c r="A141" s="30"/>
      <c r="B141" s="135"/>
      <c r="C141" s="136" t="s">
        <v>85</v>
      </c>
      <c r="D141" s="136" t="s">
        <v>121</v>
      </c>
      <c r="E141" s="137" t="s">
        <v>162</v>
      </c>
      <c r="F141" s="138" t="s">
        <v>163</v>
      </c>
      <c r="G141" s="139" t="s">
        <v>148</v>
      </c>
      <c r="H141" s="140">
        <v>48.28</v>
      </c>
      <c r="I141" s="141"/>
      <c r="J141" s="142">
        <f>ROUND(I141*H141,2)</f>
        <v>0</v>
      </c>
      <c r="K141" s="138" t="s">
        <v>129</v>
      </c>
      <c r="L141" s="31"/>
      <c r="M141" s="143" t="s">
        <v>1</v>
      </c>
      <c r="N141" s="144" t="s">
        <v>40</v>
      </c>
      <c r="O141" s="56"/>
      <c r="P141" s="145">
        <f>O141*H141</f>
        <v>0</v>
      </c>
      <c r="Q141" s="145">
        <v>0</v>
      </c>
      <c r="R141" s="145">
        <f>Q141*H141</f>
        <v>0</v>
      </c>
      <c r="S141" s="145">
        <v>0</v>
      </c>
      <c r="T141" s="146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47" t="s">
        <v>125</v>
      </c>
      <c r="AT141" s="147" t="s">
        <v>121</v>
      </c>
      <c r="AU141" s="147" t="s">
        <v>85</v>
      </c>
      <c r="AY141" s="15" t="s">
        <v>120</v>
      </c>
      <c r="BE141" s="148">
        <f>IF(N141="základní",J141,0)</f>
        <v>0</v>
      </c>
      <c r="BF141" s="148">
        <f>IF(N141="snížená",J141,0)</f>
        <v>0</v>
      </c>
      <c r="BG141" s="148">
        <f>IF(N141="zákl. přenesená",J141,0)</f>
        <v>0</v>
      </c>
      <c r="BH141" s="148">
        <f>IF(N141="sníž. přenesená",J141,0)</f>
        <v>0</v>
      </c>
      <c r="BI141" s="148">
        <f>IF(N141="nulová",J141,0)</f>
        <v>0</v>
      </c>
      <c r="BJ141" s="15" t="s">
        <v>83</v>
      </c>
      <c r="BK141" s="148">
        <f>ROUND(I141*H141,2)</f>
        <v>0</v>
      </c>
      <c r="BL141" s="15" t="s">
        <v>125</v>
      </c>
      <c r="BM141" s="147" t="s">
        <v>164</v>
      </c>
    </row>
    <row r="142" spans="1:65" s="13" customFormat="1" ht="11.25">
      <c r="B142" s="160"/>
      <c r="D142" s="161" t="s">
        <v>150</v>
      </c>
      <c r="E142" s="162" t="s">
        <v>1</v>
      </c>
      <c r="F142" s="163" t="s">
        <v>165</v>
      </c>
      <c r="H142" s="164">
        <v>38.5</v>
      </c>
      <c r="I142" s="165"/>
      <c r="L142" s="160"/>
      <c r="M142" s="166"/>
      <c r="N142" s="167"/>
      <c r="O142" s="167"/>
      <c r="P142" s="167"/>
      <c r="Q142" s="167"/>
      <c r="R142" s="167"/>
      <c r="S142" s="167"/>
      <c r="T142" s="168"/>
      <c r="AT142" s="162" t="s">
        <v>150</v>
      </c>
      <c r="AU142" s="162" t="s">
        <v>85</v>
      </c>
      <c r="AV142" s="13" t="s">
        <v>85</v>
      </c>
      <c r="AW142" s="13" t="s">
        <v>31</v>
      </c>
      <c r="AX142" s="13" t="s">
        <v>75</v>
      </c>
      <c r="AY142" s="162" t="s">
        <v>120</v>
      </c>
    </row>
    <row r="143" spans="1:65" s="13" customFormat="1" ht="11.25">
      <c r="B143" s="160"/>
      <c r="D143" s="161" t="s">
        <v>150</v>
      </c>
      <c r="E143" s="162" t="s">
        <v>1</v>
      </c>
      <c r="F143" s="163" t="s">
        <v>166</v>
      </c>
      <c r="H143" s="164">
        <v>9.7799999999999994</v>
      </c>
      <c r="I143" s="165"/>
      <c r="L143" s="160"/>
      <c r="M143" s="166"/>
      <c r="N143" s="167"/>
      <c r="O143" s="167"/>
      <c r="P143" s="167"/>
      <c r="Q143" s="167"/>
      <c r="R143" s="167"/>
      <c r="S143" s="167"/>
      <c r="T143" s="168"/>
      <c r="AT143" s="162" t="s">
        <v>150</v>
      </c>
      <c r="AU143" s="162" t="s">
        <v>85</v>
      </c>
      <c r="AV143" s="13" t="s">
        <v>85</v>
      </c>
      <c r="AW143" s="13" t="s">
        <v>31</v>
      </c>
      <c r="AX143" s="13" t="s">
        <v>75</v>
      </c>
      <c r="AY143" s="162" t="s">
        <v>120</v>
      </c>
    </row>
    <row r="144" spans="1:65" s="2" customFormat="1" ht="24.2" customHeight="1">
      <c r="A144" s="30"/>
      <c r="B144" s="135"/>
      <c r="C144" s="136" t="s">
        <v>167</v>
      </c>
      <c r="D144" s="136" t="s">
        <v>121</v>
      </c>
      <c r="E144" s="137" t="s">
        <v>168</v>
      </c>
      <c r="F144" s="138" t="s">
        <v>169</v>
      </c>
      <c r="G144" s="139" t="s">
        <v>148</v>
      </c>
      <c r="H144" s="140">
        <v>2.48</v>
      </c>
      <c r="I144" s="141"/>
      <c r="J144" s="142">
        <f>ROUND(I144*H144,2)</f>
        <v>0</v>
      </c>
      <c r="K144" s="138" t="s">
        <v>129</v>
      </c>
      <c r="L144" s="31"/>
      <c r="M144" s="143" t="s">
        <v>1</v>
      </c>
      <c r="N144" s="144" t="s">
        <v>40</v>
      </c>
      <c r="O144" s="56"/>
      <c r="P144" s="145">
        <f>O144*H144</f>
        <v>0</v>
      </c>
      <c r="Q144" s="145">
        <v>0</v>
      </c>
      <c r="R144" s="145">
        <f>Q144*H144</f>
        <v>0</v>
      </c>
      <c r="S144" s="145">
        <v>0</v>
      </c>
      <c r="T144" s="146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47" t="s">
        <v>125</v>
      </c>
      <c r="AT144" s="147" t="s">
        <v>121</v>
      </c>
      <c r="AU144" s="147" t="s">
        <v>85</v>
      </c>
      <c r="AY144" s="15" t="s">
        <v>120</v>
      </c>
      <c r="BE144" s="148">
        <f>IF(N144="základní",J144,0)</f>
        <v>0</v>
      </c>
      <c r="BF144" s="148">
        <f>IF(N144="snížená",J144,0)</f>
        <v>0</v>
      </c>
      <c r="BG144" s="148">
        <f>IF(N144="zákl. přenesená",J144,0)</f>
        <v>0</v>
      </c>
      <c r="BH144" s="148">
        <f>IF(N144="sníž. přenesená",J144,0)</f>
        <v>0</v>
      </c>
      <c r="BI144" s="148">
        <f>IF(N144="nulová",J144,0)</f>
        <v>0</v>
      </c>
      <c r="BJ144" s="15" t="s">
        <v>83</v>
      </c>
      <c r="BK144" s="148">
        <f>ROUND(I144*H144,2)</f>
        <v>0</v>
      </c>
      <c r="BL144" s="15" t="s">
        <v>125</v>
      </c>
      <c r="BM144" s="147" t="s">
        <v>170</v>
      </c>
    </row>
    <row r="145" spans="1:65" s="13" customFormat="1" ht="11.25">
      <c r="B145" s="160"/>
      <c r="D145" s="161" t="s">
        <v>150</v>
      </c>
      <c r="E145" s="162" t="s">
        <v>1</v>
      </c>
      <c r="F145" s="163" t="s">
        <v>171</v>
      </c>
      <c r="H145" s="164">
        <v>0.98</v>
      </c>
      <c r="I145" s="165"/>
      <c r="L145" s="160"/>
      <c r="M145" s="166"/>
      <c r="N145" s="167"/>
      <c r="O145" s="167"/>
      <c r="P145" s="167"/>
      <c r="Q145" s="167"/>
      <c r="R145" s="167"/>
      <c r="S145" s="167"/>
      <c r="T145" s="168"/>
      <c r="AT145" s="162" t="s">
        <v>150</v>
      </c>
      <c r="AU145" s="162" t="s">
        <v>85</v>
      </c>
      <c r="AV145" s="13" t="s">
        <v>85</v>
      </c>
      <c r="AW145" s="13" t="s">
        <v>31</v>
      </c>
      <c r="AX145" s="13" t="s">
        <v>75</v>
      </c>
      <c r="AY145" s="162" t="s">
        <v>120</v>
      </c>
    </row>
    <row r="146" spans="1:65" s="13" customFormat="1" ht="11.25">
      <c r="B146" s="160"/>
      <c r="D146" s="161" t="s">
        <v>150</v>
      </c>
      <c r="E146" s="162" t="s">
        <v>1</v>
      </c>
      <c r="F146" s="163" t="s">
        <v>172</v>
      </c>
      <c r="H146" s="164">
        <v>1.5</v>
      </c>
      <c r="I146" s="165"/>
      <c r="L146" s="160"/>
      <c r="M146" s="166"/>
      <c r="N146" s="167"/>
      <c r="O146" s="167"/>
      <c r="P146" s="167"/>
      <c r="Q146" s="167"/>
      <c r="R146" s="167"/>
      <c r="S146" s="167"/>
      <c r="T146" s="168"/>
      <c r="AT146" s="162" t="s">
        <v>150</v>
      </c>
      <c r="AU146" s="162" t="s">
        <v>85</v>
      </c>
      <c r="AV146" s="13" t="s">
        <v>85</v>
      </c>
      <c r="AW146" s="13" t="s">
        <v>31</v>
      </c>
      <c r="AX146" s="13" t="s">
        <v>75</v>
      </c>
      <c r="AY146" s="162" t="s">
        <v>120</v>
      </c>
    </row>
    <row r="147" spans="1:65" s="2" customFormat="1" ht="24.2" customHeight="1">
      <c r="A147" s="30"/>
      <c r="B147" s="135"/>
      <c r="C147" s="136" t="s">
        <v>125</v>
      </c>
      <c r="D147" s="136" t="s">
        <v>121</v>
      </c>
      <c r="E147" s="137" t="s">
        <v>173</v>
      </c>
      <c r="F147" s="138" t="s">
        <v>174</v>
      </c>
      <c r="G147" s="139" t="s">
        <v>148</v>
      </c>
      <c r="H147" s="140">
        <v>53.76</v>
      </c>
      <c r="I147" s="141"/>
      <c r="J147" s="142">
        <f>ROUND(I147*H147,2)</f>
        <v>0</v>
      </c>
      <c r="K147" s="138" t="s">
        <v>129</v>
      </c>
      <c r="L147" s="31"/>
      <c r="M147" s="143" t="s">
        <v>1</v>
      </c>
      <c r="N147" s="144" t="s">
        <v>40</v>
      </c>
      <c r="O147" s="56"/>
      <c r="P147" s="145">
        <f>O147*H147</f>
        <v>0</v>
      </c>
      <c r="Q147" s="145">
        <v>0</v>
      </c>
      <c r="R147" s="145">
        <f>Q147*H147</f>
        <v>0</v>
      </c>
      <c r="S147" s="145">
        <v>0</v>
      </c>
      <c r="T147" s="146">
        <f>S147*H147</f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47" t="s">
        <v>125</v>
      </c>
      <c r="AT147" s="147" t="s">
        <v>121</v>
      </c>
      <c r="AU147" s="147" t="s">
        <v>85</v>
      </c>
      <c r="AY147" s="15" t="s">
        <v>120</v>
      </c>
      <c r="BE147" s="148">
        <f>IF(N147="základní",J147,0)</f>
        <v>0</v>
      </c>
      <c r="BF147" s="148">
        <f>IF(N147="snížená",J147,0)</f>
        <v>0</v>
      </c>
      <c r="BG147" s="148">
        <f>IF(N147="zákl. přenesená",J147,0)</f>
        <v>0</v>
      </c>
      <c r="BH147" s="148">
        <f>IF(N147="sníž. přenesená",J147,0)</f>
        <v>0</v>
      </c>
      <c r="BI147" s="148">
        <f>IF(N147="nulová",J147,0)</f>
        <v>0</v>
      </c>
      <c r="BJ147" s="15" t="s">
        <v>83</v>
      </c>
      <c r="BK147" s="148">
        <f>ROUND(I147*H147,2)</f>
        <v>0</v>
      </c>
      <c r="BL147" s="15" t="s">
        <v>125</v>
      </c>
      <c r="BM147" s="147" t="s">
        <v>175</v>
      </c>
    </row>
    <row r="148" spans="1:65" s="13" customFormat="1" ht="11.25">
      <c r="B148" s="160"/>
      <c r="D148" s="161" t="s">
        <v>150</v>
      </c>
      <c r="E148" s="162" t="s">
        <v>1</v>
      </c>
      <c r="F148" s="163" t="s">
        <v>176</v>
      </c>
      <c r="H148" s="164">
        <v>53.76</v>
      </c>
      <c r="I148" s="165"/>
      <c r="L148" s="160"/>
      <c r="M148" s="166"/>
      <c r="N148" s="167"/>
      <c r="O148" s="167"/>
      <c r="P148" s="167"/>
      <c r="Q148" s="167"/>
      <c r="R148" s="167"/>
      <c r="S148" s="167"/>
      <c r="T148" s="168"/>
      <c r="AT148" s="162" t="s">
        <v>150</v>
      </c>
      <c r="AU148" s="162" t="s">
        <v>85</v>
      </c>
      <c r="AV148" s="13" t="s">
        <v>85</v>
      </c>
      <c r="AW148" s="13" t="s">
        <v>31</v>
      </c>
      <c r="AX148" s="13" t="s">
        <v>83</v>
      </c>
      <c r="AY148" s="162" t="s">
        <v>120</v>
      </c>
    </row>
    <row r="149" spans="1:65" s="2" customFormat="1" ht="37.9" customHeight="1">
      <c r="A149" s="30"/>
      <c r="B149" s="135"/>
      <c r="C149" s="136" t="s">
        <v>119</v>
      </c>
      <c r="D149" s="136" t="s">
        <v>121</v>
      </c>
      <c r="E149" s="137" t="s">
        <v>177</v>
      </c>
      <c r="F149" s="138" t="s">
        <v>178</v>
      </c>
      <c r="G149" s="139" t="s">
        <v>148</v>
      </c>
      <c r="H149" s="140">
        <v>244.15899999999999</v>
      </c>
      <c r="I149" s="141"/>
      <c r="J149" s="142">
        <f>ROUND(I149*H149,2)</f>
        <v>0</v>
      </c>
      <c r="K149" s="138" t="s">
        <v>1</v>
      </c>
      <c r="L149" s="31"/>
      <c r="M149" s="143" t="s">
        <v>1</v>
      </c>
      <c r="N149" s="144" t="s">
        <v>40</v>
      </c>
      <c r="O149" s="56"/>
      <c r="P149" s="145">
        <f>O149*H149</f>
        <v>0</v>
      </c>
      <c r="Q149" s="145">
        <v>0</v>
      </c>
      <c r="R149" s="145">
        <f>Q149*H149</f>
        <v>0</v>
      </c>
      <c r="S149" s="145">
        <v>0</v>
      </c>
      <c r="T149" s="146">
        <f>S149*H149</f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47" t="s">
        <v>125</v>
      </c>
      <c r="AT149" s="147" t="s">
        <v>121</v>
      </c>
      <c r="AU149" s="147" t="s">
        <v>85</v>
      </c>
      <c r="AY149" s="15" t="s">
        <v>120</v>
      </c>
      <c r="BE149" s="148">
        <f>IF(N149="základní",J149,0)</f>
        <v>0</v>
      </c>
      <c r="BF149" s="148">
        <f>IF(N149="snížená",J149,0)</f>
        <v>0</v>
      </c>
      <c r="BG149" s="148">
        <f>IF(N149="zákl. přenesená",J149,0)</f>
        <v>0</v>
      </c>
      <c r="BH149" s="148">
        <f>IF(N149="sníž. přenesená",J149,0)</f>
        <v>0</v>
      </c>
      <c r="BI149" s="148">
        <f>IF(N149="nulová",J149,0)</f>
        <v>0</v>
      </c>
      <c r="BJ149" s="15" t="s">
        <v>83</v>
      </c>
      <c r="BK149" s="148">
        <f>ROUND(I149*H149,2)</f>
        <v>0</v>
      </c>
      <c r="BL149" s="15" t="s">
        <v>125</v>
      </c>
      <c r="BM149" s="147" t="s">
        <v>179</v>
      </c>
    </row>
    <row r="150" spans="1:65" s="13" customFormat="1" ht="11.25">
      <c r="B150" s="160"/>
      <c r="D150" s="161" t="s">
        <v>150</v>
      </c>
      <c r="E150" s="162" t="s">
        <v>1</v>
      </c>
      <c r="F150" s="163" t="s">
        <v>180</v>
      </c>
      <c r="H150" s="164">
        <v>244.15899999999999</v>
      </c>
      <c r="I150" s="165"/>
      <c r="L150" s="160"/>
      <c r="M150" s="166"/>
      <c r="N150" s="167"/>
      <c r="O150" s="167"/>
      <c r="P150" s="167"/>
      <c r="Q150" s="167"/>
      <c r="R150" s="167"/>
      <c r="S150" s="167"/>
      <c r="T150" s="168"/>
      <c r="AT150" s="162" t="s">
        <v>150</v>
      </c>
      <c r="AU150" s="162" t="s">
        <v>85</v>
      </c>
      <c r="AV150" s="13" t="s">
        <v>85</v>
      </c>
      <c r="AW150" s="13" t="s">
        <v>31</v>
      </c>
      <c r="AX150" s="13" t="s">
        <v>83</v>
      </c>
      <c r="AY150" s="162" t="s">
        <v>120</v>
      </c>
    </row>
    <row r="151" spans="1:65" s="2" customFormat="1" ht="24.2" customHeight="1">
      <c r="A151" s="30"/>
      <c r="B151" s="135"/>
      <c r="C151" s="136" t="s">
        <v>181</v>
      </c>
      <c r="D151" s="136" t="s">
        <v>121</v>
      </c>
      <c r="E151" s="137" t="s">
        <v>182</v>
      </c>
      <c r="F151" s="138" t="s">
        <v>183</v>
      </c>
      <c r="G151" s="139" t="s">
        <v>148</v>
      </c>
      <c r="H151" s="140">
        <v>200</v>
      </c>
      <c r="I151" s="141"/>
      <c r="J151" s="142">
        <f>ROUND(I151*H151,2)</f>
        <v>0</v>
      </c>
      <c r="K151" s="138" t="s">
        <v>129</v>
      </c>
      <c r="L151" s="31"/>
      <c r="M151" s="143" t="s">
        <v>1</v>
      </c>
      <c r="N151" s="144" t="s">
        <v>40</v>
      </c>
      <c r="O151" s="56"/>
      <c r="P151" s="145">
        <f>O151*H151</f>
        <v>0</v>
      </c>
      <c r="Q151" s="145">
        <v>0</v>
      </c>
      <c r="R151" s="145">
        <f>Q151*H151</f>
        <v>0</v>
      </c>
      <c r="S151" s="145">
        <v>0</v>
      </c>
      <c r="T151" s="146">
        <f>S151*H151</f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47" t="s">
        <v>125</v>
      </c>
      <c r="AT151" s="147" t="s">
        <v>121</v>
      </c>
      <c r="AU151" s="147" t="s">
        <v>85</v>
      </c>
      <c r="AY151" s="15" t="s">
        <v>120</v>
      </c>
      <c r="BE151" s="148">
        <f>IF(N151="základní",J151,0)</f>
        <v>0</v>
      </c>
      <c r="BF151" s="148">
        <f>IF(N151="snížená",J151,0)</f>
        <v>0</v>
      </c>
      <c r="BG151" s="148">
        <f>IF(N151="zákl. přenesená",J151,0)</f>
        <v>0</v>
      </c>
      <c r="BH151" s="148">
        <f>IF(N151="sníž. přenesená",J151,0)</f>
        <v>0</v>
      </c>
      <c r="BI151" s="148">
        <f>IF(N151="nulová",J151,0)</f>
        <v>0</v>
      </c>
      <c r="BJ151" s="15" t="s">
        <v>83</v>
      </c>
      <c r="BK151" s="148">
        <f>ROUND(I151*H151,2)</f>
        <v>0</v>
      </c>
      <c r="BL151" s="15" t="s">
        <v>125</v>
      </c>
      <c r="BM151" s="147" t="s">
        <v>184</v>
      </c>
    </row>
    <row r="152" spans="1:65" s="13" customFormat="1" ht="22.5">
      <c r="B152" s="160"/>
      <c r="D152" s="161" t="s">
        <v>150</v>
      </c>
      <c r="E152" s="162" t="s">
        <v>1</v>
      </c>
      <c r="F152" s="163" t="s">
        <v>185</v>
      </c>
      <c r="H152" s="164">
        <v>200</v>
      </c>
      <c r="I152" s="165"/>
      <c r="L152" s="160"/>
      <c r="M152" s="166"/>
      <c r="N152" s="167"/>
      <c r="O152" s="167"/>
      <c r="P152" s="167"/>
      <c r="Q152" s="167"/>
      <c r="R152" s="167"/>
      <c r="S152" s="167"/>
      <c r="T152" s="168"/>
      <c r="AT152" s="162" t="s">
        <v>150</v>
      </c>
      <c r="AU152" s="162" t="s">
        <v>85</v>
      </c>
      <c r="AV152" s="13" t="s">
        <v>85</v>
      </c>
      <c r="AW152" s="13" t="s">
        <v>31</v>
      </c>
      <c r="AX152" s="13" t="s">
        <v>83</v>
      </c>
      <c r="AY152" s="162" t="s">
        <v>120</v>
      </c>
    </row>
    <row r="153" spans="1:65" s="2" customFormat="1" ht="21.75" customHeight="1">
      <c r="A153" s="30"/>
      <c r="B153" s="135"/>
      <c r="C153" s="169" t="s">
        <v>186</v>
      </c>
      <c r="D153" s="169" t="s">
        <v>187</v>
      </c>
      <c r="E153" s="170" t="s">
        <v>188</v>
      </c>
      <c r="F153" s="171" t="s">
        <v>189</v>
      </c>
      <c r="G153" s="172" t="s">
        <v>190</v>
      </c>
      <c r="H153" s="173">
        <v>380</v>
      </c>
      <c r="I153" s="174"/>
      <c r="J153" s="175">
        <f>ROUND(I153*H153,2)</f>
        <v>0</v>
      </c>
      <c r="K153" s="171" t="s">
        <v>129</v>
      </c>
      <c r="L153" s="176"/>
      <c r="M153" s="177" t="s">
        <v>1</v>
      </c>
      <c r="N153" s="178" t="s">
        <v>40</v>
      </c>
      <c r="O153" s="56"/>
      <c r="P153" s="145">
        <f>O153*H153</f>
        <v>0</v>
      </c>
      <c r="Q153" s="145">
        <v>1</v>
      </c>
      <c r="R153" s="145">
        <f>Q153*H153</f>
        <v>380</v>
      </c>
      <c r="S153" s="145">
        <v>0</v>
      </c>
      <c r="T153" s="146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47" t="s">
        <v>191</v>
      </c>
      <c r="AT153" s="147" t="s">
        <v>187</v>
      </c>
      <c r="AU153" s="147" t="s">
        <v>85</v>
      </c>
      <c r="AY153" s="15" t="s">
        <v>120</v>
      </c>
      <c r="BE153" s="148">
        <f>IF(N153="základní",J153,0)</f>
        <v>0</v>
      </c>
      <c r="BF153" s="148">
        <f>IF(N153="snížená",J153,0)</f>
        <v>0</v>
      </c>
      <c r="BG153" s="148">
        <f>IF(N153="zákl. přenesená",J153,0)</f>
        <v>0</v>
      </c>
      <c r="BH153" s="148">
        <f>IF(N153="sníž. přenesená",J153,0)</f>
        <v>0</v>
      </c>
      <c r="BI153" s="148">
        <f>IF(N153="nulová",J153,0)</f>
        <v>0</v>
      </c>
      <c r="BJ153" s="15" t="s">
        <v>83</v>
      </c>
      <c r="BK153" s="148">
        <f>ROUND(I153*H153,2)</f>
        <v>0</v>
      </c>
      <c r="BL153" s="15" t="s">
        <v>125</v>
      </c>
      <c r="BM153" s="147" t="s">
        <v>192</v>
      </c>
    </row>
    <row r="154" spans="1:65" s="13" customFormat="1" ht="11.25">
      <c r="B154" s="160"/>
      <c r="D154" s="161" t="s">
        <v>150</v>
      </c>
      <c r="F154" s="163" t="s">
        <v>193</v>
      </c>
      <c r="H154" s="164">
        <v>380</v>
      </c>
      <c r="I154" s="165"/>
      <c r="L154" s="160"/>
      <c r="M154" s="166"/>
      <c r="N154" s="167"/>
      <c r="O154" s="167"/>
      <c r="P154" s="167"/>
      <c r="Q154" s="167"/>
      <c r="R154" s="167"/>
      <c r="S154" s="167"/>
      <c r="T154" s="168"/>
      <c r="AT154" s="162" t="s">
        <v>150</v>
      </c>
      <c r="AU154" s="162" t="s">
        <v>85</v>
      </c>
      <c r="AV154" s="13" t="s">
        <v>85</v>
      </c>
      <c r="AW154" s="13" t="s">
        <v>3</v>
      </c>
      <c r="AX154" s="13" t="s">
        <v>83</v>
      </c>
      <c r="AY154" s="162" t="s">
        <v>120</v>
      </c>
    </row>
    <row r="155" spans="1:65" s="2" customFormat="1" ht="33" customHeight="1">
      <c r="A155" s="30"/>
      <c r="B155" s="135"/>
      <c r="C155" s="136" t="s">
        <v>191</v>
      </c>
      <c r="D155" s="136" t="s">
        <v>121</v>
      </c>
      <c r="E155" s="137" t="s">
        <v>194</v>
      </c>
      <c r="F155" s="138" t="s">
        <v>195</v>
      </c>
      <c r="G155" s="139" t="s">
        <v>190</v>
      </c>
      <c r="H155" s="140">
        <v>488.31400000000002</v>
      </c>
      <c r="I155" s="141"/>
      <c r="J155" s="142">
        <f>ROUND(I155*H155,2)</f>
        <v>0</v>
      </c>
      <c r="K155" s="138" t="s">
        <v>196</v>
      </c>
      <c r="L155" s="31"/>
      <c r="M155" s="143" t="s">
        <v>1</v>
      </c>
      <c r="N155" s="144" t="s">
        <v>40</v>
      </c>
      <c r="O155" s="56"/>
      <c r="P155" s="145">
        <f>O155*H155</f>
        <v>0</v>
      </c>
      <c r="Q155" s="145">
        <v>0</v>
      </c>
      <c r="R155" s="145">
        <f>Q155*H155</f>
        <v>0</v>
      </c>
      <c r="S155" s="145">
        <v>0</v>
      </c>
      <c r="T155" s="146">
        <f>S155*H155</f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47" t="s">
        <v>125</v>
      </c>
      <c r="AT155" s="147" t="s">
        <v>121</v>
      </c>
      <c r="AU155" s="147" t="s">
        <v>85</v>
      </c>
      <c r="AY155" s="15" t="s">
        <v>120</v>
      </c>
      <c r="BE155" s="148">
        <f>IF(N155="základní",J155,0)</f>
        <v>0</v>
      </c>
      <c r="BF155" s="148">
        <f>IF(N155="snížená",J155,0)</f>
        <v>0</v>
      </c>
      <c r="BG155" s="148">
        <f>IF(N155="zákl. přenesená",J155,0)</f>
        <v>0</v>
      </c>
      <c r="BH155" s="148">
        <f>IF(N155="sníž. přenesená",J155,0)</f>
        <v>0</v>
      </c>
      <c r="BI155" s="148">
        <f>IF(N155="nulová",J155,0)</f>
        <v>0</v>
      </c>
      <c r="BJ155" s="15" t="s">
        <v>83</v>
      </c>
      <c r="BK155" s="148">
        <f>ROUND(I155*H155,2)</f>
        <v>0</v>
      </c>
      <c r="BL155" s="15" t="s">
        <v>125</v>
      </c>
      <c r="BM155" s="147" t="s">
        <v>197</v>
      </c>
    </row>
    <row r="156" spans="1:65" s="13" customFormat="1" ht="11.25">
      <c r="B156" s="160"/>
      <c r="D156" s="161" t="s">
        <v>150</v>
      </c>
      <c r="F156" s="163" t="s">
        <v>198</v>
      </c>
      <c r="H156" s="164">
        <v>488.31400000000002</v>
      </c>
      <c r="I156" s="165"/>
      <c r="L156" s="160"/>
      <c r="M156" s="166"/>
      <c r="N156" s="167"/>
      <c r="O156" s="167"/>
      <c r="P156" s="167"/>
      <c r="Q156" s="167"/>
      <c r="R156" s="167"/>
      <c r="S156" s="167"/>
      <c r="T156" s="168"/>
      <c r="AT156" s="162" t="s">
        <v>150</v>
      </c>
      <c r="AU156" s="162" t="s">
        <v>85</v>
      </c>
      <c r="AV156" s="13" t="s">
        <v>85</v>
      </c>
      <c r="AW156" s="13" t="s">
        <v>3</v>
      </c>
      <c r="AX156" s="13" t="s">
        <v>83</v>
      </c>
      <c r="AY156" s="162" t="s">
        <v>120</v>
      </c>
    </row>
    <row r="157" spans="1:65" s="2" customFormat="1" ht="16.5" customHeight="1">
      <c r="A157" s="30"/>
      <c r="B157" s="135"/>
      <c r="C157" s="136" t="s">
        <v>199</v>
      </c>
      <c r="D157" s="136" t="s">
        <v>121</v>
      </c>
      <c r="E157" s="137" t="s">
        <v>200</v>
      </c>
      <c r="F157" s="138" t="s">
        <v>201</v>
      </c>
      <c r="G157" s="139" t="s">
        <v>148</v>
      </c>
      <c r="H157" s="140">
        <v>244.15700000000001</v>
      </c>
      <c r="I157" s="141"/>
      <c r="J157" s="142">
        <f>ROUND(I157*H157,2)</f>
        <v>0</v>
      </c>
      <c r="K157" s="138" t="s">
        <v>196</v>
      </c>
      <c r="L157" s="31"/>
      <c r="M157" s="143" t="s">
        <v>1</v>
      </c>
      <c r="N157" s="144" t="s">
        <v>40</v>
      </c>
      <c r="O157" s="56"/>
      <c r="P157" s="145">
        <f>O157*H157</f>
        <v>0</v>
      </c>
      <c r="Q157" s="145">
        <v>0</v>
      </c>
      <c r="R157" s="145">
        <f>Q157*H157</f>
        <v>0</v>
      </c>
      <c r="S157" s="145">
        <v>0</v>
      </c>
      <c r="T157" s="146">
        <f>S157*H157</f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47" t="s">
        <v>125</v>
      </c>
      <c r="AT157" s="147" t="s">
        <v>121</v>
      </c>
      <c r="AU157" s="147" t="s">
        <v>85</v>
      </c>
      <c r="AY157" s="15" t="s">
        <v>120</v>
      </c>
      <c r="BE157" s="148">
        <f>IF(N157="základní",J157,0)</f>
        <v>0</v>
      </c>
      <c r="BF157" s="148">
        <f>IF(N157="snížená",J157,0)</f>
        <v>0</v>
      </c>
      <c r="BG157" s="148">
        <f>IF(N157="zákl. přenesená",J157,0)</f>
        <v>0</v>
      </c>
      <c r="BH157" s="148">
        <f>IF(N157="sníž. přenesená",J157,0)</f>
        <v>0</v>
      </c>
      <c r="BI157" s="148">
        <f>IF(N157="nulová",J157,0)</f>
        <v>0</v>
      </c>
      <c r="BJ157" s="15" t="s">
        <v>83</v>
      </c>
      <c r="BK157" s="148">
        <f>ROUND(I157*H157,2)</f>
        <v>0</v>
      </c>
      <c r="BL157" s="15" t="s">
        <v>125</v>
      </c>
      <c r="BM157" s="147" t="s">
        <v>202</v>
      </c>
    </row>
    <row r="158" spans="1:65" s="2" customFormat="1" ht="24.2" customHeight="1">
      <c r="A158" s="30"/>
      <c r="B158" s="135"/>
      <c r="C158" s="136" t="s">
        <v>203</v>
      </c>
      <c r="D158" s="136" t="s">
        <v>121</v>
      </c>
      <c r="E158" s="137" t="s">
        <v>204</v>
      </c>
      <c r="F158" s="138" t="s">
        <v>205</v>
      </c>
      <c r="G158" s="139" t="s">
        <v>148</v>
      </c>
      <c r="H158" s="140">
        <v>10.08</v>
      </c>
      <c r="I158" s="141"/>
      <c r="J158" s="142">
        <f>ROUND(I158*H158,2)</f>
        <v>0</v>
      </c>
      <c r="K158" s="138" t="s">
        <v>129</v>
      </c>
      <c r="L158" s="31"/>
      <c r="M158" s="143" t="s">
        <v>1</v>
      </c>
      <c r="N158" s="144" t="s">
        <v>40</v>
      </c>
      <c r="O158" s="56"/>
      <c r="P158" s="145">
        <f>O158*H158</f>
        <v>0</v>
      </c>
      <c r="Q158" s="145">
        <v>0</v>
      </c>
      <c r="R158" s="145">
        <f>Q158*H158</f>
        <v>0</v>
      </c>
      <c r="S158" s="145">
        <v>0</v>
      </c>
      <c r="T158" s="146">
        <f>S158*H158</f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47" t="s">
        <v>125</v>
      </c>
      <c r="AT158" s="147" t="s">
        <v>121</v>
      </c>
      <c r="AU158" s="147" t="s">
        <v>85</v>
      </c>
      <c r="AY158" s="15" t="s">
        <v>120</v>
      </c>
      <c r="BE158" s="148">
        <f>IF(N158="základní",J158,0)</f>
        <v>0</v>
      </c>
      <c r="BF158" s="148">
        <f>IF(N158="snížená",J158,0)</f>
        <v>0</v>
      </c>
      <c r="BG158" s="148">
        <f>IF(N158="zákl. přenesená",J158,0)</f>
        <v>0</v>
      </c>
      <c r="BH158" s="148">
        <f>IF(N158="sníž. přenesená",J158,0)</f>
        <v>0</v>
      </c>
      <c r="BI158" s="148">
        <f>IF(N158="nulová",J158,0)</f>
        <v>0</v>
      </c>
      <c r="BJ158" s="15" t="s">
        <v>83</v>
      </c>
      <c r="BK158" s="148">
        <f>ROUND(I158*H158,2)</f>
        <v>0</v>
      </c>
      <c r="BL158" s="15" t="s">
        <v>125</v>
      </c>
      <c r="BM158" s="147" t="s">
        <v>206</v>
      </c>
    </row>
    <row r="159" spans="1:65" s="13" customFormat="1" ht="11.25">
      <c r="B159" s="160"/>
      <c r="D159" s="161" t="s">
        <v>150</v>
      </c>
      <c r="E159" s="162" t="s">
        <v>1</v>
      </c>
      <c r="F159" s="163" t="s">
        <v>207</v>
      </c>
      <c r="H159" s="164">
        <v>53.76</v>
      </c>
      <c r="I159" s="165"/>
      <c r="L159" s="160"/>
      <c r="M159" s="166"/>
      <c r="N159" s="167"/>
      <c r="O159" s="167"/>
      <c r="P159" s="167"/>
      <c r="Q159" s="167"/>
      <c r="R159" s="167"/>
      <c r="S159" s="167"/>
      <c r="T159" s="168"/>
      <c r="AT159" s="162" t="s">
        <v>150</v>
      </c>
      <c r="AU159" s="162" t="s">
        <v>85</v>
      </c>
      <c r="AV159" s="13" t="s">
        <v>85</v>
      </c>
      <c r="AW159" s="13" t="s">
        <v>31</v>
      </c>
      <c r="AX159" s="13" t="s">
        <v>75</v>
      </c>
      <c r="AY159" s="162" t="s">
        <v>120</v>
      </c>
    </row>
    <row r="160" spans="1:65" s="13" customFormat="1" ht="11.25">
      <c r="B160" s="160"/>
      <c r="D160" s="161" t="s">
        <v>150</v>
      </c>
      <c r="E160" s="162" t="s">
        <v>1</v>
      </c>
      <c r="F160" s="163" t="s">
        <v>208</v>
      </c>
      <c r="H160" s="164">
        <v>-10.752000000000001</v>
      </c>
      <c r="I160" s="165"/>
      <c r="L160" s="160"/>
      <c r="M160" s="166"/>
      <c r="N160" s="167"/>
      <c r="O160" s="167"/>
      <c r="P160" s="167"/>
      <c r="Q160" s="167"/>
      <c r="R160" s="167"/>
      <c r="S160" s="167"/>
      <c r="T160" s="168"/>
      <c r="AT160" s="162" t="s">
        <v>150</v>
      </c>
      <c r="AU160" s="162" t="s">
        <v>85</v>
      </c>
      <c r="AV160" s="13" t="s">
        <v>85</v>
      </c>
      <c r="AW160" s="13" t="s">
        <v>31</v>
      </c>
      <c r="AX160" s="13" t="s">
        <v>75</v>
      </c>
      <c r="AY160" s="162" t="s">
        <v>120</v>
      </c>
    </row>
    <row r="161" spans="1:65" s="13" customFormat="1" ht="11.25">
      <c r="B161" s="160"/>
      <c r="D161" s="161" t="s">
        <v>150</v>
      </c>
      <c r="E161" s="162" t="s">
        <v>1</v>
      </c>
      <c r="F161" s="163" t="s">
        <v>209</v>
      </c>
      <c r="H161" s="164">
        <v>-32.927999999999997</v>
      </c>
      <c r="I161" s="165"/>
      <c r="L161" s="160"/>
      <c r="M161" s="166"/>
      <c r="N161" s="167"/>
      <c r="O161" s="167"/>
      <c r="P161" s="167"/>
      <c r="Q161" s="167"/>
      <c r="R161" s="167"/>
      <c r="S161" s="167"/>
      <c r="T161" s="168"/>
      <c r="AT161" s="162" t="s">
        <v>150</v>
      </c>
      <c r="AU161" s="162" t="s">
        <v>85</v>
      </c>
      <c r="AV161" s="13" t="s">
        <v>85</v>
      </c>
      <c r="AW161" s="13" t="s">
        <v>31</v>
      </c>
      <c r="AX161" s="13" t="s">
        <v>75</v>
      </c>
      <c r="AY161" s="162" t="s">
        <v>120</v>
      </c>
    </row>
    <row r="162" spans="1:65" s="2" customFormat="1" ht="16.5" customHeight="1">
      <c r="A162" s="30"/>
      <c r="B162" s="135"/>
      <c r="C162" s="169" t="s">
        <v>210</v>
      </c>
      <c r="D162" s="169" t="s">
        <v>187</v>
      </c>
      <c r="E162" s="170" t="s">
        <v>211</v>
      </c>
      <c r="F162" s="171" t="s">
        <v>212</v>
      </c>
      <c r="G162" s="172" t="s">
        <v>190</v>
      </c>
      <c r="H162" s="173">
        <v>20.16</v>
      </c>
      <c r="I162" s="174"/>
      <c r="J162" s="175">
        <f>ROUND(I162*H162,2)</f>
        <v>0</v>
      </c>
      <c r="K162" s="171" t="s">
        <v>129</v>
      </c>
      <c r="L162" s="176"/>
      <c r="M162" s="177" t="s">
        <v>1</v>
      </c>
      <c r="N162" s="178" t="s">
        <v>40</v>
      </c>
      <c r="O162" s="56"/>
      <c r="P162" s="145">
        <f>O162*H162</f>
        <v>0</v>
      </c>
      <c r="Q162" s="145">
        <v>1</v>
      </c>
      <c r="R162" s="145">
        <f>Q162*H162</f>
        <v>20.16</v>
      </c>
      <c r="S162" s="145">
        <v>0</v>
      </c>
      <c r="T162" s="146">
        <f>S162*H162</f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47" t="s">
        <v>191</v>
      </c>
      <c r="AT162" s="147" t="s">
        <v>187</v>
      </c>
      <c r="AU162" s="147" t="s">
        <v>85</v>
      </c>
      <c r="AY162" s="15" t="s">
        <v>120</v>
      </c>
      <c r="BE162" s="148">
        <f>IF(N162="základní",J162,0)</f>
        <v>0</v>
      </c>
      <c r="BF162" s="148">
        <f>IF(N162="snížená",J162,0)</f>
        <v>0</v>
      </c>
      <c r="BG162" s="148">
        <f>IF(N162="zákl. přenesená",J162,0)</f>
        <v>0</v>
      </c>
      <c r="BH162" s="148">
        <f>IF(N162="sníž. přenesená",J162,0)</f>
        <v>0</v>
      </c>
      <c r="BI162" s="148">
        <f>IF(N162="nulová",J162,0)</f>
        <v>0</v>
      </c>
      <c r="BJ162" s="15" t="s">
        <v>83</v>
      </c>
      <c r="BK162" s="148">
        <f>ROUND(I162*H162,2)</f>
        <v>0</v>
      </c>
      <c r="BL162" s="15" t="s">
        <v>125</v>
      </c>
      <c r="BM162" s="147" t="s">
        <v>213</v>
      </c>
    </row>
    <row r="163" spans="1:65" s="13" customFormat="1" ht="11.25">
      <c r="B163" s="160"/>
      <c r="D163" s="161" t="s">
        <v>150</v>
      </c>
      <c r="F163" s="163" t="s">
        <v>214</v>
      </c>
      <c r="H163" s="164">
        <v>20.16</v>
      </c>
      <c r="I163" s="165"/>
      <c r="L163" s="160"/>
      <c r="M163" s="166"/>
      <c r="N163" s="167"/>
      <c r="O163" s="167"/>
      <c r="P163" s="167"/>
      <c r="Q163" s="167"/>
      <c r="R163" s="167"/>
      <c r="S163" s="167"/>
      <c r="T163" s="168"/>
      <c r="AT163" s="162" t="s">
        <v>150</v>
      </c>
      <c r="AU163" s="162" t="s">
        <v>85</v>
      </c>
      <c r="AV163" s="13" t="s">
        <v>85</v>
      </c>
      <c r="AW163" s="13" t="s">
        <v>3</v>
      </c>
      <c r="AX163" s="13" t="s">
        <v>83</v>
      </c>
      <c r="AY163" s="162" t="s">
        <v>120</v>
      </c>
    </row>
    <row r="164" spans="1:65" s="2" customFormat="1" ht="24.2" customHeight="1">
      <c r="A164" s="30"/>
      <c r="B164" s="135"/>
      <c r="C164" s="136" t="s">
        <v>8</v>
      </c>
      <c r="D164" s="136" t="s">
        <v>121</v>
      </c>
      <c r="E164" s="137" t="s">
        <v>215</v>
      </c>
      <c r="F164" s="138" t="s">
        <v>216</v>
      </c>
      <c r="G164" s="139" t="s">
        <v>217</v>
      </c>
      <c r="H164" s="140">
        <v>70.489999999999995</v>
      </c>
      <c r="I164" s="141"/>
      <c r="J164" s="142">
        <f>ROUND(I164*H164,2)</f>
        <v>0</v>
      </c>
      <c r="K164" s="138" t="s">
        <v>129</v>
      </c>
      <c r="L164" s="31"/>
      <c r="M164" s="143" t="s">
        <v>1</v>
      </c>
      <c r="N164" s="144" t="s">
        <v>40</v>
      </c>
      <c r="O164" s="56"/>
      <c r="P164" s="145">
        <f>O164*H164</f>
        <v>0</v>
      </c>
      <c r="Q164" s="145">
        <v>0</v>
      </c>
      <c r="R164" s="145">
        <f>Q164*H164</f>
        <v>0</v>
      </c>
      <c r="S164" s="145">
        <v>0</v>
      </c>
      <c r="T164" s="146">
        <f>S164*H164</f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47" t="s">
        <v>125</v>
      </c>
      <c r="AT164" s="147" t="s">
        <v>121</v>
      </c>
      <c r="AU164" s="147" t="s">
        <v>85</v>
      </c>
      <c r="AY164" s="15" t="s">
        <v>120</v>
      </c>
      <c r="BE164" s="148">
        <f>IF(N164="základní",J164,0)</f>
        <v>0</v>
      </c>
      <c r="BF164" s="148">
        <f>IF(N164="snížená",J164,0)</f>
        <v>0</v>
      </c>
      <c r="BG164" s="148">
        <f>IF(N164="zákl. přenesená",J164,0)</f>
        <v>0</v>
      </c>
      <c r="BH164" s="148">
        <f>IF(N164="sníž. přenesená",J164,0)</f>
        <v>0</v>
      </c>
      <c r="BI164" s="148">
        <f>IF(N164="nulová",J164,0)</f>
        <v>0</v>
      </c>
      <c r="BJ164" s="15" t="s">
        <v>83</v>
      </c>
      <c r="BK164" s="148">
        <f>ROUND(I164*H164,2)</f>
        <v>0</v>
      </c>
      <c r="BL164" s="15" t="s">
        <v>125</v>
      </c>
      <c r="BM164" s="147" t="s">
        <v>218</v>
      </c>
    </row>
    <row r="165" spans="1:65" s="13" customFormat="1" ht="11.25">
      <c r="B165" s="160"/>
      <c r="D165" s="161" t="s">
        <v>150</v>
      </c>
      <c r="E165" s="162" t="s">
        <v>1</v>
      </c>
      <c r="F165" s="163" t="s">
        <v>219</v>
      </c>
      <c r="H165" s="164">
        <v>52.49</v>
      </c>
      <c r="I165" s="165"/>
      <c r="L165" s="160"/>
      <c r="M165" s="166"/>
      <c r="N165" s="167"/>
      <c r="O165" s="167"/>
      <c r="P165" s="167"/>
      <c r="Q165" s="167"/>
      <c r="R165" s="167"/>
      <c r="S165" s="167"/>
      <c r="T165" s="168"/>
      <c r="AT165" s="162" t="s">
        <v>150</v>
      </c>
      <c r="AU165" s="162" t="s">
        <v>85</v>
      </c>
      <c r="AV165" s="13" t="s">
        <v>85</v>
      </c>
      <c r="AW165" s="13" t="s">
        <v>31</v>
      </c>
      <c r="AX165" s="13" t="s">
        <v>75</v>
      </c>
      <c r="AY165" s="162" t="s">
        <v>120</v>
      </c>
    </row>
    <row r="166" spans="1:65" s="13" customFormat="1" ht="11.25">
      <c r="B166" s="160"/>
      <c r="D166" s="161" t="s">
        <v>150</v>
      </c>
      <c r="E166" s="162" t="s">
        <v>1</v>
      </c>
      <c r="F166" s="163" t="s">
        <v>220</v>
      </c>
      <c r="H166" s="164">
        <v>18</v>
      </c>
      <c r="I166" s="165"/>
      <c r="L166" s="160"/>
      <c r="M166" s="166"/>
      <c r="N166" s="167"/>
      <c r="O166" s="167"/>
      <c r="P166" s="167"/>
      <c r="Q166" s="167"/>
      <c r="R166" s="167"/>
      <c r="S166" s="167"/>
      <c r="T166" s="168"/>
      <c r="AT166" s="162" t="s">
        <v>150</v>
      </c>
      <c r="AU166" s="162" t="s">
        <v>85</v>
      </c>
      <c r="AV166" s="13" t="s">
        <v>85</v>
      </c>
      <c r="AW166" s="13" t="s">
        <v>31</v>
      </c>
      <c r="AX166" s="13" t="s">
        <v>75</v>
      </c>
      <c r="AY166" s="162" t="s">
        <v>120</v>
      </c>
    </row>
    <row r="167" spans="1:65" s="2" customFormat="1" ht="16.5" customHeight="1">
      <c r="A167" s="30"/>
      <c r="B167" s="135"/>
      <c r="C167" s="169" t="s">
        <v>221</v>
      </c>
      <c r="D167" s="169" t="s">
        <v>187</v>
      </c>
      <c r="E167" s="170" t="s">
        <v>222</v>
      </c>
      <c r="F167" s="171" t="s">
        <v>223</v>
      </c>
      <c r="G167" s="172" t="s">
        <v>224</v>
      </c>
      <c r="H167" s="173">
        <v>2.1150000000000002</v>
      </c>
      <c r="I167" s="174"/>
      <c r="J167" s="175">
        <f>ROUND(I167*H167,2)</f>
        <v>0</v>
      </c>
      <c r="K167" s="171" t="s">
        <v>1</v>
      </c>
      <c r="L167" s="176"/>
      <c r="M167" s="177" t="s">
        <v>1</v>
      </c>
      <c r="N167" s="178" t="s">
        <v>40</v>
      </c>
      <c r="O167" s="56"/>
      <c r="P167" s="145">
        <f>O167*H167</f>
        <v>0</v>
      </c>
      <c r="Q167" s="145">
        <v>1E-3</v>
      </c>
      <c r="R167" s="145">
        <f>Q167*H167</f>
        <v>2.1150000000000001E-3</v>
      </c>
      <c r="S167" s="145">
        <v>0</v>
      </c>
      <c r="T167" s="146">
        <f>S167*H167</f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47" t="s">
        <v>191</v>
      </c>
      <c r="AT167" s="147" t="s">
        <v>187</v>
      </c>
      <c r="AU167" s="147" t="s">
        <v>85</v>
      </c>
      <c r="AY167" s="15" t="s">
        <v>120</v>
      </c>
      <c r="BE167" s="148">
        <f>IF(N167="základní",J167,0)</f>
        <v>0</v>
      </c>
      <c r="BF167" s="148">
        <f>IF(N167="snížená",J167,0)</f>
        <v>0</v>
      </c>
      <c r="BG167" s="148">
        <f>IF(N167="zákl. přenesená",J167,0)</f>
        <v>0</v>
      </c>
      <c r="BH167" s="148">
        <f>IF(N167="sníž. přenesená",J167,0)</f>
        <v>0</v>
      </c>
      <c r="BI167" s="148">
        <f>IF(N167="nulová",J167,0)</f>
        <v>0</v>
      </c>
      <c r="BJ167" s="15" t="s">
        <v>83</v>
      </c>
      <c r="BK167" s="148">
        <f>ROUND(I167*H167,2)</f>
        <v>0</v>
      </c>
      <c r="BL167" s="15" t="s">
        <v>125</v>
      </c>
      <c r="BM167" s="147" t="s">
        <v>225</v>
      </c>
    </row>
    <row r="168" spans="1:65" s="13" customFormat="1" ht="11.25">
      <c r="B168" s="160"/>
      <c r="D168" s="161" t="s">
        <v>150</v>
      </c>
      <c r="E168" s="162" t="s">
        <v>1</v>
      </c>
      <c r="F168" s="163" t="s">
        <v>226</v>
      </c>
      <c r="H168" s="164">
        <v>2.1150000000000002</v>
      </c>
      <c r="I168" s="165"/>
      <c r="L168" s="160"/>
      <c r="M168" s="166"/>
      <c r="N168" s="167"/>
      <c r="O168" s="167"/>
      <c r="P168" s="167"/>
      <c r="Q168" s="167"/>
      <c r="R168" s="167"/>
      <c r="S168" s="167"/>
      <c r="T168" s="168"/>
      <c r="AT168" s="162" t="s">
        <v>150</v>
      </c>
      <c r="AU168" s="162" t="s">
        <v>85</v>
      </c>
      <c r="AV168" s="13" t="s">
        <v>85</v>
      </c>
      <c r="AW168" s="13" t="s">
        <v>31</v>
      </c>
      <c r="AX168" s="13" t="s">
        <v>83</v>
      </c>
      <c r="AY168" s="162" t="s">
        <v>120</v>
      </c>
    </row>
    <row r="169" spans="1:65" s="2" customFormat="1" ht="24.2" customHeight="1">
      <c r="A169" s="30"/>
      <c r="B169" s="135"/>
      <c r="C169" s="136" t="s">
        <v>227</v>
      </c>
      <c r="D169" s="136" t="s">
        <v>121</v>
      </c>
      <c r="E169" s="137" t="s">
        <v>228</v>
      </c>
      <c r="F169" s="138" t="s">
        <v>229</v>
      </c>
      <c r="G169" s="139" t="s">
        <v>217</v>
      </c>
      <c r="H169" s="140">
        <v>70.489999999999995</v>
      </c>
      <c r="I169" s="141"/>
      <c r="J169" s="142">
        <f>ROUND(I169*H169,2)</f>
        <v>0</v>
      </c>
      <c r="K169" s="138" t="s">
        <v>129</v>
      </c>
      <c r="L169" s="31"/>
      <c r="M169" s="143" t="s">
        <v>1</v>
      </c>
      <c r="N169" s="144" t="s">
        <v>40</v>
      </c>
      <c r="O169" s="56"/>
      <c r="P169" s="145">
        <f>O169*H169</f>
        <v>0</v>
      </c>
      <c r="Q169" s="145">
        <v>0</v>
      </c>
      <c r="R169" s="145">
        <f>Q169*H169</f>
        <v>0</v>
      </c>
      <c r="S169" s="145">
        <v>0</v>
      </c>
      <c r="T169" s="146">
        <f>S169*H169</f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47" t="s">
        <v>125</v>
      </c>
      <c r="AT169" s="147" t="s">
        <v>121</v>
      </c>
      <c r="AU169" s="147" t="s">
        <v>85</v>
      </c>
      <c r="AY169" s="15" t="s">
        <v>120</v>
      </c>
      <c r="BE169" s="148">
        <f>IF(N169="základní",J169,0)</f>
        <v>0</v>
      </c>
      <c r="BF169" s="148">
        <f>IF(N169="snížená",J169,0)</f>
        <v>0</v>
      </c>
      <c r="BG169" s="148">
        <f>IF(N169="zákl. přenesená",J169,0)</f>
        <v>0</v>
      </c>
      <c r="BH169" s="148">
        <f>IF(N169="sníž. přenesená",J169,0)</f>
        <v>0</v>
      </c>
      <c r="BI169" s="148">
        <f>IF(N169="nulová",J169,0)</f>
        <v>0</v>
      </c>
      <c r="BJ169" s="15" t="s">
        <v>83</v>
      </c>
      <c r="BK169" s="148">
        <f>ROUND(I169*H169,2)</f>
        <v>0</v>
      </c>
      <c r="BL169" s="15" t="s">
        <v>125</v>
      </c>
      <c r="BM169" s="147" t="s">
        <v>230</v>
      </c>
    </row>
    <row r="170" spans="1:65" s="13" customFormat="1" ht="11.25">
      <c r="B170" s="160"/>
      <c r="D170" s="161" t="s">
        <v>150</v>
      </c>
      <c r="E170" s="162" t="s">
        <v>1</v>
      </c>
      <c r="F170" s="163" t="s">
        <v>219</v>
      </c>
      <c r="H170" s="164">
        <v>52.49</v>
      </c>
      <c r="I170" s="165"/>
      <c r="L170" s="160"/>
      <c r="M170" s="166"/>
      <c r="N170" s="167"/>
      <c r="O170" s="167"/>
      <c r="P170" s="167"/>
      <c r="Q170" s="167"/>
      <c r="R170" s="167"/>
      <c r="S170" s="167"/>
      <c r="T170" s="168"/>
      <c r="AT170" s="162" t="s">
        <v>150</v>
      </c>
      <c r="AU170" s="162" t="s">
        <v>85</v>
      </c>
      <c r="AV170" s="13" t="s">
        <v>85</v>
      </c>
      <c r="AW170" s="13" t="s">
        <v>31</v>
      </c>
      <c r="AX170" s="13" t="s">
        <v>75</v>
      </c>
      <c r="AY170" s="162" t="s">
        <v>120</v>
      </c>
    </row>
    <row r="171" spans="1:65" s="13" customFormat="1" ht="11.25">
      <c r="B171" s="160"/>
      <c r="D171" s="161" t="s">
        <v>150</v>
      </c>
      <c r="E171" s="162" t="s">
        <v>1</v>
      </c>
      <c r="F171" s="163" t="s">
        <v>220</v>
      </c>
      <c r="H171" s="164">
        <v>18</v>
      </c>
      <c r="I171" s="165"/>
      <c r="L171" s="160"/>
      <c r="M171" s="166"/>
      <c r="N171" s="167"/>
      <c r="O171" s="167"/>
      <c r="P171" s="167"/>
      <c r="Q171" s="167"/>
      <c r="R171" s="167"/>
      <c r="S171" s="167"/>
      <c r="T171" s="168"/>
      <c r="AT171" s="162" t="s">
        <v>150</v>
      </c>
      <c r="AU171" s="162" t="s">
        <v>85</v>
      </c>
      <c r="AV171" s="13" t="s">
        <v>85</v>
      </c>
      <c r="AW171" s="13" t="s">
        <v>31</v>
      </c>
      <c r="AX171" s="13" t="s">
        <v>75</v>
      </c>
      <c r="AY171" s="162" t="s">
        <v>120</v>
      </c>
    </row>
    <row r="172" spans="1:65" s="2" customFormat="1" ht="24.2" customHeight="1">
      <c r="A172" s="30"/>
      <c r="B172" s="135"/>
      <c r="C172" s="136" t="s">
        <v>231</v>
      </c>
      <c r="D172" s="136" t="s">
        <v>121</v>
      </c>
      <c r="E172" s="137" t="s">
        <v>232</v>
      </c>
      <c r="F172" s="138" t="s">
        <v>233</v>
      </c>
      <c r="G172" s="139" t="s">
        <v>217</v>
      </c>
      <c r="H172" s="140">
        <v>566.75</v>
      </c>
      <c r="I172" s="141"/>
      <c r="J172" s="142">
        <f>ROUND(I172*H172,2)</f>
        <v>0</v>
      </c>
      <c r="K172" s="138" t="s">
        <v>196</v>
      </c>
      <c r="L172" s="31"/>
      <c r="M172" s="143" t="s">
        <v>1</v>
      </c>
      <c r="N172" s="144" t="s">
        <v>40</v>
      </c>
      <c r="O172" s="56"/>
      <c r="P172" s="145">
        <f>O172*H172</f>
        <v>0</v>
      </c>
      <c r="Q172" s="145">
        <v>0</v>
      </c>
      <c r="R172" s="145">
        <f>Q172*H172</f>
        <v>0</v>
      </c>
      <c r="S172" s="145">
        <v>0</v>
      </c>
      <c r="T172" s="146">
        <f>S172*H172</f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47" t="s">
        <v>125</v>
      </c>
      <c r="AT172" s="147" t="s">
        <v>121</v>
      </c>
      <c r="AU172" s="147" t="s">
        <v>85</v>
      </c>
      <c r="AY172" s="15" t="s">
        <v>120</v>
      </c>
      <c r="BE172" s="148">
        <f>IF(N172="základní",J172,0)</f>
        <v>0</v>
      </c>
      <c r="BF172" s="148">
        <f>IF(N172="snížená",J172,0)</f>
        <v>0</v>
      </c>
      <c r="BG172" s="148">
        <f>IF(N172="zákl. přenesená",J172,0)</f>
        <v>0</v>
      </c>
      <c r="BH172" s="148">
        <f>IF(N172="sníž. přenesená",J172,0)</f>
        <v>0</v>
      </c>
      <c r="BI172" s="148">
        <f>IF(N172="nulová",J172,0)</f>
        <v>0</v>
      </c>
      <c r="BJ172" s="15" t="s">
        <v>83</v>
      </c>
      <c r="BK172" s="148">
        <f>ROUND(I172*H172,2)</f>
        <v>0</v>
      </c>
      <c r="BL172" s="15" t="s">
        <v>125</v>
      </c>
      <c r="BM172" s="147" t="s">
        <v>234</v>
      </c>
    </row>
    <row r="173" spans="1:65" s="13" customFormat="1" ht="11.25">
      <c r="B173" s="160"/>
      <c r="D173" s="161" t="s">
        <v>150</v>
      </c>
      <c r="E173" s="162" t="s">
        <v>1</v>
      </c>
      <c r="F173" s="163" t="s">
        <v>235</v>
      </c>
      <c r="H173" s="164">
        <v>60</v>
      </c>
      <c r="I173" s="165"/>
      <c r="L173" s="160"/>
      <c r="M173" s="166"/>
      <c r="N173" s="167"/>
      <c r="O173" s="167"/>
      <c r="P173" s="167"/>
      <c r="Q173" s="167"/>
      <c r="R173" s="167"/>
      <c r="S173" s="167"/>
      <c r="T173" s="168"/>
      <c r="AT173" s="162" t="s">
        <v>150</v>
      </c>
      <c r="AU173" s="162" t="s">
        <v>85</v>
      </c>
      <c r="AV173" s="13" t="s">
        <v>85</v>
      </c>
      <c r="AW173" s="13" t="s">
        <v>31</v>
      </c>
      <c r="AX173" s="13" t="s">
        <v>75</v>
      </c>
      <c r="AY173" s="162" t="s">
        <v>120</v>
      </c>
    </row>
    <row r="174" spans="1:65" s="13" customFormat="1" ht="11.25">
      <c r="B174" s="160"/>
      <c r="D174" s="161" t="s">
        <v>150</v>
      </c>
      <c r="E174" s="162" t="s">
        <v>1</v>
      </c>
      <c r="F174" s="163" t="s">
        <v>236</v>
      </c>
      <c r="H174" s="164">
        <v>28.27</v>
      </c>
      <c r="I174" s="165"/>
      <c r="L174" s="160"/>
      <c r="M174" s="166"/>
      <c r="N174" s="167"/>
      <c r="O174" s="167"/>
      <c r="P174" s="167"/>
      <c r="Q174" s="167"/>
      <c r="R174" s="167"/>
      <c r="S174" s="167"/>
      <c r="T174" s="168"/>
      <c r="AT174" s="162" t="s">
        <v>150</v>
      </c>
      <c r="AU174" s="162" t="s">
        <v>85</v>
      </c>
      <c r="AV174" s="13" t="s">
        <v>85</v>
      </c>
      <c r="AW174" s="13" t="s">
        <v>31</v>
      </c>
      <c r="AX174" s="13" t="s">
        <v>75</v>
      </c>
      <c r="AY174" s="162" t="s">
        <v>120</v>
      </c>
    </row>
    <row r="175" spans="1:65" s="13" customFormat="1" ht="11.25">
      <c r="B175" s="160"/>
      <c r="D175" s="161" t="s">
        <v>150</v>
      </c>
      <c r="E175" s="162" t="s">
        <v>1</v>
      </c>
      <c r="F175" s="163" t="s">
        <v>237</v>
      </c>
      <c r="H175" s="164">
        <v>49.76</v>
      </c>
      <c r="I175" s="165"/>
      <c r="L175" s="160"/>
      <c r="M175" s="166"/>
      <c r="N175" s="167"/>
      <c r="O175" s="167"/>
      <c r="P175" s="167"/>
      <c r="Q175" s="167"/>
      <c r="R175" s="167"/>
      <c r="S175" s="167"/>
      <c r="T175" s="168"/>
      <c r="AT175" s="162" t="s">
        <v>150</v>
      </c>
      <c r="AU175" s="162" t="s">
        <v>85</v>
      </c>
      <c r="AV175" s="13" t="s">
        <v>85</v>
      </c>
      <c r="AW175" s="13" t="s">
        <v>31</v>
      </c>
      <c r="AX175" s="13" t="s">
        <v>75</v>
      </c>
      <c r="AY175" s="162" t="s">
        <v>120</v>
      </c>
    </row>
    <row r="176" spans="1:65" s="13" customFormat="1" ht="11.25">
      <c r="B176" s="160"/>
      <c r="D176" s="161" t="s">
        <v>150</v>
      </c>
      <c r="E176" s="162" t="s">
        <v>1</v>
      </c>
      <c r="F176" s="163" t="s">
        <v>238</v>
      </c>
      <c r="H176" s="164">
        <v>61.75</v>
      </c>
      <c r="I176" s="165"/>
      <c r="L176" s="160"/>
      <c r="M176" s="166"/>
      <c r="N176" s="167"/>
      <c r="O176" s="167"/>
      <c r="P176" s="167"/>
      <c r="Q176" s="167"/>
      <c r="R176" s="167"/>
      <c r="S176" s="167"/>
      <c r="T176" s="168"/>
      <c r="AT176" s="162" t="s">
        <v>150</v>
      </c>
      <c r="AU176" s="162" t="s">
        <v>85</v>
      </c>
      <c r="AV176" s="13" t="s">
        <v>85</v>
      </c>
      <c r="AW176" s="13" t="s">
        <v>31</v>
      </c>
      <c r="AX176" s="13" t="s">
        <v>75</v>
      </c>
      <c r="AY176" s="162" t="s">
        <v>120</v>
      </c>
    </row>
    <row r="177" spans="1:65" s="13" customFormat="1" ht="11.25">
      <c r="B177" s="160"/>
      <c r="D177" s="161" t="s">
        <v>150</v>
      </c>
      <c r="E177" s="162" t="s">
        <v>1</v>
      </c>
      <c r="F177" s="163" t="s">
        <v>239</v>
      </c>
      <c r="H177" s="164">
        <v>34.21</v>
      </c>
      <c r="I177" s="165"/>
      <c r="L177" s="160"/>
      <c r="M177" s="166"/>
      <c r="N177" s="167"/>
      <c r="O177" s="167"/>
      <c r="P177" s="167"/>
      <c r="Q177" s="167"/>
      <c r="R177" s="167"/>
      <c r="S177" s="167"/>
      <c r="T177" s="168"/>
      <c r="AT177" s="162" t="s">
        <v>150</v>
      </c>
      <c r="AU177" s="162" t="s">
        <v>85</v>
      </c>
      <c r="AV177" s="13" t="s">
        <v>85</v>
      </c>
      <c r="AW177" s="13" t="s">
        <v>31</v>
      </c>
      <c r="AX177" s="13" t="s">
        <v>75</v>
      </c>
      <c r="AY177" s="162" t="s">
        <v>120</v>
      </c>
    </row>
    <row r="178" spans="1:65" s="13" customFormat="1" ht="11.25">
      <c r="B178" s="160"/>
      <c r="D178" s="161" t="s">
        <v>150</v>
      </c>
      <c r="E178" s="162" t="s">
        <v>1</v>
      </c>
      <c r="F178" s="163" t="s">
        <v>240</v>
      </c>
      <c r="H178" s="164">
        <v>9</v>
      </c>
      <c r="I178" s="165"/>
      <c r="L178" s="160"/>
      <c r="M178" s="166"/>
      <c r="N178" s="167"/>
      <c r="O178" s="167"/>
      <c r="P178" s="167"/>
      <c r="Q178" s="167"/>
      <c r="R178" s="167"/>
      <c r="S178" s="167"/>
      <c r="T178" s="168"/>
      <c r="AT178" s="162" t="s">
        <v>150</v>
      </c>
      <c r="AU178" s="162" t="s">
        <v>85</v>
      </c>
      <c r="AV178" s="13" t="s">
        <v>85</v>
      </c>
      <c r="AW178" s="13" t="s">
        <v>31</v>
      </c>
      <c r="AX178" s="13" t="s">
        <v>75</v>
      </c>
      <c r="AY178" s="162" t="s">
        <v>120</v>
      </c>
    </row>
    <row r="179" spans="1:65" s="13" customFormat="1" ht="11.25">
      <c r="B179" s="160"/>
      <c r="D179" s="161" t="s">
        <v>150</v>
      </c>
      <c r="E179" s="162" t="s">
        <v>1</v>
      </c>
      <c r="F179" s="163" t="s">
        <v>241</v>
      </c>
      <c r="H179" s="164">
        <v>12</v>
      </c>
      <c r="I179" s="165"/>
      <c r="L179" s="160"/>
      <c r="M179" s="166"/>
      <c r="N179" s="167"/>
      <c r="O179" s="167"/>
      <c r="P179" s="167"/>
      <c r="Q179" s="167"/>
      <c r="R179" s="167"/>
      <c r="S179" s="167"/>
      <c r="T179" s="168"/>
      <c r="AT179" s="162" t="s">
        <v>150</v>
      </c>
      <c r="AU179" s="162" t="s">
        <v>85</v>
      </c>
      <c r="AV179" s="13" t="s">
        <v>85</v>
      </c>
      <c r="AW179" s="13" t="s">
        <v>31</v>
      </c>
      <c r="AX179" s="13" t="s">
        <v>75</v>
      </c>
      <c r="AY179" s="162" t="s">
        <v>120</v>
      </c>
    </row>
    <row r="180" spans="1:65" s="13" customFormat="1" ht="11.25">
      <c r="B180" s="160"/>
      <c r="D180" s="161" t="s">
        <v>150</v>
      </c>
      <c r="E180" s="162" t="s">
        <v>1</v>
      </c>
      <c r="F180" s="163" t="s">
        <v>242</v>
      </c>
      <c r="H180" s="164">
        <v>53.76</v>
      </c>
      <c r="I180" s="165"/>
      <c r="L180" s="160"/>
      <c r="M180" s="166"/>
      <c r="N180" s="167"/>
      <c r="O180" s="167"/>
      <c r="P180" s="167"/>
      <c r="Q180" s="167"/>
      <c r="R180" s="167"/>
      <c r="S180" s="167"/>
      <c r="T180" s="168"/>
      <c r="AT180" s="162" t="s">
        <v>150</v>
      </c>
      <c r="AU180" s="162" t="s">
        <v>85</v>
      </c>
      <c r="AV180" s="13" t="s">
        <v>85</v>
      </c>
      <c r="AW180" s="13" t="s">
        <v>31</v>
      </c>
      <c r="AX180" s="13" t="s">
        <v>75</v>
      </c>
      <c r="AY180" s="162" t="s">
        <v>120</v>
      </c>
    </row>
    <row r="181" spans="1:65" s="13" customFormat="1" ht="11.25">
      <c r="B181" s="160"/>
      <c r="D181" s="161" t="s">
        <v>150</v>
      </c>
      <c r="E181" s="162" t="s">
        <v>1</v>
      </c>
      <c r="F181" s="163" t="s">
        <v>243</v>
      </c>
      <c r="H181" s="164">
        <v>38.5</v>
      </c>
      <c r="I181" s="165"/>
      <c r="L181" s="160"/>
      <c r="M181" s="166"/>
      <c r="N181" s="167"/>
      <c r="O181" s="167"/>
      <c r="P181" s="167"/>
      <c r="Q181" s="167"/>
      <c r="R181" s="167"/>
      <c r="S181" s="167"/>
      <c r="T181" s="168"/>
      <c r="AT181" s="162" t="s">
        <v>150</v>
      </c>
      <c r="AU181" s="162" t="s">
        <v>85</v>
      </c>
      <c r="AV181" s="13" t="s">
        <v>85</v>
      </c>
      <c r="AW181" s="13" t="s">
        <v>31</v>
      </c>
      <c r="AX181" s="13" t="s">
        <v>75</v>
      </c>
      <c r="AY181" s="162" t="s">
        <v>120</v>
      </c>
    </row>
    <row r="182" spans="1:65" s="13" customFormat="1" ht="11.25">
      <c r="B182" s="160"/>
      <c r="D182" s="161" t="s">
        <v>150</v>
      </c>
      <c r="E182" s="162" t="s">
        <v>1</v>
      </c>
      <c r="F182" s="163" t="s">
        <v>244</v>
      </c>
      <c r="H182" s="164">
        <v>57.5</v>
      </c>
      <c r="I182" s="165"/>
      <c r="L182" s="160"/>
      <c r="M182" s="166"/>
      <c r="N182" s="167"/>
      <c r="O182" s="167"/>
      <c r="P182" s="167"/>
      <c r="Q182" s="167"/>
      <c r="R182" s="167"/>
      <c r="S182" s="167"/>
      <c r="T182" s="168"/>
      <c r="AT182" s="162" t="s">
        <v>150</v>
      </c>
      <c r="AU182" s="162" t="s">
        <v>85</v>
      </c>
      <c r="AV182" s="13" t="s">
        <v>85</v>
      </c>
      <c r="AW182" s="13" t="s">
        <v>31</v>
      </c>
      <c r="AX182" s="13" t="s">
        <v>75</v>
      </c>
      <c r="AY182" s="162" t="s">
        <v>120</v>
      </c>
    </row>
    <row r="183" spans="1:65" s="13" customFormat="1" ht="11.25">
      <c r="B183" s="160"/>
      <c r="D183" s="161" t="s">
        <v>150</v>
      </c>
      <c r="E183" s="162" t="s">
        <v>1</v>
      </c>
      <c r="F183" s="163" t="s">
        <v>245</v>
      </c>
      <c r="H183" s="164">
        <v>162</v>
      </c>
      <c r="I183" s="165"/>
      <c r="L183" s="160"/>
      <c r="M183" s="166"/>
      <c r="N183" s="167"/>
      <c r="O183" s="167"/>
      <c r="P183" s="167"/>
      <c r="Q183" s="167"/>
      <c r="R183" s="167"/>
      <c r="S183" s="167"/>
      <c r="T183" s="168"/>
      <c r="AT183" s="162" t="s">
        <v>150</v>
      </c>
      <c r="AU183" s="162" t="s">
        <v>85</v>
      </c>
      <c r="AV183" s="13" t="s">
        <v>85</v>
      </c>
      <c r="AW183" s="13" t="s">
        <v>31</v>
      </c>
      <c r="AX183" s="13" t="s">
        <v>75</v>
      </c>
      <c r="AY183" s="162" t="s">
        <v>120</v>
      </c>
    </row>
    <row r="184" spans="1:65" s="2" customFormat="1" ht="24.2" customHeight="1">
      <c r="A184" s="30"/>
      <c r="B184" s="135"/>
      <c r="C184" s="136" t="s">
        <v>246</v>
      </c>
      <c r="D184" s="136" t="s">
        <v>121</v>
      </c>
      <c r="E184" s="137" t="s">
        <v>247</v>
      </c>
      <c r="F184" s="138" t="s">
        <v>248</v>
      </c>
      <c r="G184" s="139" t="s">
        <v>217</v>
      </c>
      <c r="H184" s="140">
        <v>450</v>
      </c>
      <c r="I184" s="141"/>
      <c r="J184" s="142">
        <f>ROUND(I184*H184,2)</f>
        <v>0</v>
      </c>
      <c r="K184" s="138" t="s">
        <v>129</v>
      </c>
      <c r="L184" s="31"/>
      <c r="M184" s="143" t="s">
        <v>1</v>
      </c>
      <c r="N184" s="144" t="s">
        <v>40</v>
      </c>
      <c r="O184" s="56"/>
      <c r="P184" s="145">
        <f>O184*H184</f>
        <v>0</v>
      </c>
      <c r="Q184" s="145">
        <v>0</v>
      </c>
      <c r="R184" s="145">
        <f>Q184*H184</f>
        <v>0</v>
      </c>
      <c r="S184" s="145">
        <v>0</v>
      </c>
      <c r="T184" s="146">
        <f>S184*H184</f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47" t="s">
        <v>125</v>
      </c>
      <c r="AT184" s="147" t="s">
        <v>121</v>
      </c>
      <c r="AU184" s="147" t="s">
        <v>85</v>
      </c>
      <c r="AY184" s="15" t="s">
        <v>120</v>
      </c>
      <c r="BE184" s="148">
        <f>IF(N184="základní",J184,0)</f>
        <v>0</v>
      </c>
      <c r="BF184" s="148">
        <f>IF(N184="snížená",J184,0)</f>
        <v>0</v>
      </c>
      <c r="BG184" s="148">
        <f>IF(N184="zákl. přenesená",J184,0)</f>
        <v>0</v>
      </c>
      <c r="BH184" s="148">
        <f>IF(N184="sníž. přenesená",J184,0)</f>
        <v>0</v>
      </c>
      <c r="BI184" s="148">
        <f>IF(N184="nulová",J184,0)</f>
        <v>0</v>
      </c>
      <c r="BJ184" s="15" t="s">
        <v>83</v>
      </c>
      <c r="BK184" s="148">
        <f>ROUND(I184*H184,2)</f>
        <v>0</v>
      </c>
      <c r="BL184" s="15" t="s">
        <v>125</v>
      </c>
      <c r="BM184" s="147" t="s">
        <v>249</v>
      </c>
    </row>
    <row r="185" spans="1:65" s="13" customFormat="1" ht="22.5">
      <c r="B185" s="160"/>
      <c r="D185" s="161" t="s">
        <v>150</v>
      </c>
      <c r="E185" s="162" t="s">
        <v>1</v>
      </c>
      <c r="F185" s="163" t="s">
        <v>250</v>
      </c>
      <c r="H185" s="164">
        <v>450</v>
      </c>
      <c r="I185" s="165"/>
      <c r="L185" s="160"/>
      <c r="M185" s="166"/>
      <c r="N185" s="167"/>
      <c r="O185" s="167"/>
      <c r="P185" s="167"/>
      <c r="Q185" s="167"/>
      <c r="R185" s="167"/>
      <c r="S185" s="167"/>
      <c r="T185" s="168"/>
      <c r="AT185" s="162" t="s">
        <v>150</v>
      </c>
      <c r="AU185" s="162" t="s">
        <v>85</v>
      </c>
      <c r="AV185" s="13" t="s">
        <v>85</v>
      </c>
      <c r="AW185" s="13" t="s">
        <v>31</v>
      </c>
      <c r="AX185" s="13" t="s">
        <v>83</v>
      </c>
      <c r="AY185" s="162" t="s">
        <v>120</v>
      </c>
    </row>
    <row r="186" spans="1:65" s="11" customFormat="1" ht="22.9" customHeight="1">
      <c r="B186" s="124"/>
      <c r="D186" s="125" t="s">
        <v>74</v>
      </c>
      <c r="E186" s="158" t="s">
        <v>85</v>
      </c>
      <c r="F186" s="158" t="s">
        <v>251</v>
      </c>
      <c r="I186" s="127"/>
      <c r="J186" s="159">
        <f>BK186</f>
        <v>0</v>
      </c>
      <c r="L186" s="124"/>
      <c r="M186" s="129"/>
      <c r="N186" s="130"/>
      <c r="O186" s="130"/>
      <c r="P186" s="131">
        <f>SUM(P187:P213)</f>
        <v>0</v>
      </c>
      <c r="Q186" s="130"/>
      <c r="R186" s="131">
        <f>SUM(R187:R213)</f>
        <v>205.55979317999999</v>
      </c>
      <c r="S186" s="130"/>
      <c r="T186" s="132">
        <f>SUM(T187:T213)</f>
        <v>0</v>
      </c>
      <c r="AR186" s="125" t="s">
        <v>83</v>
      </c>
      <c r="AT186" s="133" t="s">
        <v>74</v>
      </c>
      <c r="AU186" s="133" t="s">
        <v>83</v>
      </c>
      <c r="AY186" s="125" t="s">
        <v>120</v>
      </c>
      <c r="BK186" s="134">
        <f>SUM(BK187:BK213)</f>
        <v>0</v>
      </c>
    </row>
    <row r="187" spans="1:65" s="2" customFormat="1" ht="33" customHeight="1">
      <c r="A187" s="30"/>
      <c r="B187" s="135"/>
      <c r="C187" s="136" t="s">
        <v>252</v>
      </c>
      <c r="D187" s="136" t="s">
        <v>121</v>
      </c>
      <c r="E187" s="137" t="s">
        <v>253</v>
      </c>
      <c r="F187" s="138" t="s">
        <v>254</v>
      </c>
      <c r="G187" s="139" t="s">
        <v>148</v>
      </c>
      <c r="H187" s="140">
        <v>10.304</v>
      </c>
      <c r="I187" s="141"/>
      <c r="J187" s="142">
        <f>ROUND(I187*H187,2)</f>
        <v>0</v>
      </c>
      <c r="K187" s="138" t="s">
        <v>129</v>
      </c>
      <c r="L187" s="31"/>
      <c r="M187" s="143" t="s">
        <v>1</v>
      </c>
      <c r="N187" s="144" t="s">
        <v>40</v>
      </c>
      <c r="O187" s="56"/>
      <c r="P187" s="145">
        <f>O187*H187</f>
        <v>0</v>
      </c>
      <c r="Q187" s="145">
        <v>0</v>
      </c>
      <c r="R187" s="145">
        <f>Q187*H187</f>
        <v>0</v>
      </c>
      <c r="S187" s="145">
        <v>0</v>
      </c>
      <c r="T187" s="146">
        <f>S187*H187</f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47" t="s">
        <v>125</v>
      </c>
      <c r="AT187" s="147" t="s">
        <v>121</v>
      </c>
      <c r="AU187" s="147" t="s">
        <v>85</v>
      </c>
      <c r="AY187" s="15" t="s">
        <v>120</v>
      </c>
      <c r="BE187" s="148">
        <f>IF(N187="základní",J187,0)</f>
        <v>0</v>
      </c>
      <c r="BF187" s="148">
        <f>IF(N187="snížená",J187,0)</f>
        <v>0</v>
      </c>
      <c r="BG187" s="148">
        <f>IF(N187="zákl. přenesená",J187,0)</f>
        <v>0</v>
      </c>
      <c r="BH187" s="148">
        <f>IF(N187="sníž. přenesená",J187,0)</f>
        <v>0</v>
      </c>
      <c r="BI187" s="148">
        <f>IF(N187="nulová",J187,0)</f>
        <v>0</v>
      </c>
      <c r="BJ187" s="15" t="s">
        <v>83</v>
      </c>
      <c r="BK187" s="148">
        <f>ROUND(I187*H187,2)</f>
        <v>0</v>
      </c>
      <c r="BL187" s="15" t="s">
        <v>125</v>
      </c>
      <c r="BM187" s="147" t="s">
        <v>255</v>
      </c>
    </row>
    <row r="188" spans="1:65" s="13" customFormat="1" ht="11.25">
      <c r="B188" s="160"/>
      <c r="D188" s="161" t="s">
        <v>150</v>
      </c>
      <c r="E188" s="162" t="s">
        <v>1</v>
      </c>
      <c r="F188" s="163" t="s">
        <v>171</v>
      </c>
      <c r="H188" s="164">
        <v>0.98</v>
      </c>
      <c r="I188" s="165"/>
      <c r="L188" s="160"/>
      <c r="M188" s="166"/>
      <c r="N188" s="167"/>
      <c r="O188" s="167"/>
      <c r="P188" s="167"/>
      <c r="Q188" s="167"/>
      <c r="R188" s="167"/>
      <c r="S188" s="167"/>
      <c r="T188" s="168"/>
      <c r="AT188" s="162" t="s">
        <v>150</v>
      </c>
      <c r="AU188" s="162" t="s">
        <v>85</v>
      </c>
      <c r="AV188" s="13" t="s">
        <v>85</v>
      </c>
      <c r="AW188" s="13" t="s">
        <v>31</v>
      </c>
      <c r="AX188" s="13" t="s">
        <v>75</v>
      </c>
      <c r="AY188" s="162" t="s">
        <v>120</v>
      </c>
    </row>
    <row r="189" spans="1:65" s="13" customFormat="1" ht="11.25">
      <c r="B189" s="160"/>
      <c r="D189" s="161" t="s">
        <v>150</v>
      </c>
      <c r="E189" s="162" t="s">
        <v>1</v>
      </c>
      <c r="F189" s="163" t="s">
        <v>256</v>
      </c>
      <c r="H189" s="164">
        <v>1.5</v>
      </c>
      <c r="I189" s="165"/>
      <c r="L189" s="160"/>
      <c r="M189" s="166"/>
      <c r="N189" s="167"/>
      <c r="O189" s="167"/>
      <c r="P189" s="167"/>
      <c r="Q189" s="167"/>
      <c r="R189" s="167"/>
      <c r="S189" s="167"/>
      <c r="T189" s="168"/>
      <c r="AT189" s="162" t="s">
        <v>150</v>
      </c>
      <c r="AU189" s="162" t="s">
        <v>85</v>
      </c>
      <c r="AV189" s="13" t="s">
        <v>85</v>
      </c>
      <c r="AW189" s="13" t="s">
        <v>31</v>
      </c>
      <c r="AX189" s="13" t="s">
        <v>75</v>
      </c>
      <c r="AY189" s="162" t="s">
        <v>120</v>
      </c>
    </row>
    <row r="190" spans="1:65" s="13" customFormat="1" ht="11.25">
      <c r="B190" s="160"/>
      <c r="D190" s="161" t="s">
        <v>150</v>
      </c>
      <c r="E190" s="162" t="s">
        <v>1</v>
      </c>
      <c r="F190" s="163" t="s">
        <v>257</v>
      </c>
      <c r="H190" s="164">
        <v>7.8239999999999998</v>
      </c>
      <c r="I190" s="165"/>
      <c r="L190" s="160"/>
      <c r="M190" s="166"/>
      <c r="N190" s="167"/>
      <c r="O190" s="167"/>
      <c r="P190" s="167"/>
      <c r="Q190" s="167"/>
      <c r="R190" s="167"/>
      <c r="S190" s="167"/>
      <c r="T190" s="168"/>
      <c r="AT190" s="162" t="s">
        <v>150</v>
      </c>
      <c r="AU190" s="162" t="s">
        <v>85</v>
      </c>
      <c r="AV190" s="13" t="s">
        <v>85</v>
      </c>
      <c r="AW190" s="13" t="s">
        <v>31</v>
      </c>
      <c r="AX190" s="13" t="s">
        <v>75</v>
      </c>
      <c r="AY190" s="162" t="s">
        <v>120</v>
      </c>
    </row>
    <row r="191" spans="1:65" s="2" customFormat="1" ht="24.2" customHeight="1">
      <c r="A191" s="30"/>
      <c r="B191" s="135"/>
      <c r="C191" s="136" t="s">
        <v>258</v>
      </c>
      <c r="D191" s="136" t="s">
        <v>121</v>
      </c>
      <c r="E191" s="137" t="s">
        <v>259</v>
      </c>
      <c r="F191" s="138" t="s">
        <v>260</v>
      </c>
      <c r="G191" s="139" t="s">
        <v>217</v>
      </c>
      <c r="H191" s="140">
        <v>78.239999999999995</v>
      </c>
      <c r="I191" s="141"/>
      <c r="J191" s="142">
        <f>ROUND(I191*H191,2)</f>
        <v>0</v>
      </c>
      <c r="K191" s="138" t="s">
        <v>129</v>
      </c>
      <c r="L191" s="31"/>
      <c r="M191" s="143" t="s">
        <v>1</v>
      </c>
      <c r="N191" s="144" t="s">
        <v>40</v>
      </c>
      <c r="O191" s="56"/>
      <c r="P191" s="145">
        <f>O191*H191</f>
        <v>0</v>
      </c>
      <c r="Q191" s="145">
        <v>1.7000000000000001E-4</v>
      </c>
      <c r="R191" s="145">
        <f>Q191*H191</f>
        <v>1.33008E-2</v>
      </c>
      <c r="S191" s="145">
        <v>0</v>
      </c>
      <c r="T191" s="146">
        <f>S191*H191</f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47" t="s">
        <v>125</v>
      </c>
      <c r="AT191" s="147" t="s">
        <v>121</v>
      </c>
      <c r="AU191" s="147" t="s">
        <v>85</v>
      </c>
      <c r="AY191" s="15" t="s">
        <v>120</v>
      </c>
      <c r="BE191" s="148">
        <f>IF(N191="základní",J191,0)</f>
        <v>0</v>
      </c>
      <c r="BF191" s="148">
        <f>IF(N191="snížená",J191,0)</f>
        <v>0</v>
      </c>
      <c r="BG191" s="148">
        <f>IF(N191="zákl. přenesená",J191,0)</f>
        <v>0</v>
      </c>
      <c r="BH191" s="148">
        <f>IF(N191="sníž. přenesená",J191,0)</f>
        <v>0</v>
      </c>
      <c r="BI191" s="148">
        <f>IF(N191="nulová",J191,0)</f>
        <v>0</v>
      </c>
      <c r="BJ191" s="15" t="s">
        <v>83</v>
      </c>
      <c r="BK191" s="148">
        <f>ROUND(I191*H191,2)</f>
        <v>0</v>
      </c>
      <c r="BL191" s="15" t="s">
        <v>125</v>
      </c>
      <c r="BM191" s="147" t="s">
        <v>261</v>
      </c>
    </row>
    <row r="192" spans="1:65" s="13" customFormat="1" ht="11.25">
      <c r="B192" s="160"/>
      <c r="D192" s="161" t="s">
        <v>150</v>
      </c>
      <c r="E192" s="162" t="s">
        <v>1</v>
      </c>
      <c r="F192" s="163" t="s">
        <v>262</v>
      </c>
      <c r="H192" s="164">
        <v>78.239999999999995</v>
      </c>
      <c r="I192" s="165"/>
      <c r="L192" s="160"/>
      <c r="M192" s="166"/>
      <c r="N192" s="167"/>
      <c r="O192" s="167"/>
      <c r="P192" s="167"/>
      <c r="Q192" s="167"/>
      <c r="R192" s="167"/>
      <c r="S192" s="167"/>
      <c r="T192" s="168"/>
      <c r="AT192" s="162" t="s">
        <v>150</v>
      </c>
      <c r="AU192" s="162" t="s">
        <v>85</v>
      </c>
      <c r="AV192" s="13" t="s">
        <v>85</v>
      </c>
      <c r="AW192" s="13" t="s">
        <v>31</v>
      </c>
      <c r="AX192" s="13" t="s">
        <v>83</v>
      </c>
      <c r="AY192" s="162" t="s">
        <v>120</v>
      </c>
    </row>
    <row r="193" spans="1:65" s="2" customFormat="1" ht="24.2" customHeight="1">
      <c r="A193" s="30"/>
      <c r="B193" s="135"/>
      <c r="C193" s="169" t="s">
        <v>263</v>
      </c>
      <c r="D193" s="169" t="s">
        <v>187</v>
      </c>
      <c r="E193" s="170" t="s">
        <v>264</v>
      </c>
      <c r="F193" s="171" t="s">
        <v>265</v>
      </c>
      <c r="G193" s="172" t="s">
        <v>217</v>
      </c>
      <c r="H193" s="173">
        <v>89.975999999999999</v>
      </c>
      <c r="I193" s="174"/>
      <c r="J193" s="175">
        <f>ROUND(I193*H193,2)</f>
        <v>0</v>
      </c>
      <c r="K193" s="171" t="s">
        <v>129</v>
      </c>
      <c r="L193" s="176"/>
      <c r="M193" s="177" t="s">
        <v>1</v>
      </c>
      <c r="N193" s="178" t="s">
        <v>40</v>
      </c>
      <c r="O193" s="56"/>
      <c r="P193" s="145">
        <f>O193*H193</f>
        <v>0</v>
      </c>
      <c r="Q193" s="145">
        <v>2.9999999999999997E-4</v>
      </c>
      <c r="R193" s="145">
        <f>Q193*H193</f>
        <v>2.6992799999999997E-2</v>
      </c>
      <c r="S193" s="145">
        <v>0</v>
      </c>
      <c r="T193" s="146">
        <f>S193*H193</f>
        <v>0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47" t="s">
        <v>191</v>
      </c>
      <c r="AT193" s="147" t="s">
        <v>187</v>
      </c>
      <c r="AU193" s="147" t="s">
        <v>85</v>
      </c>
      <c r="AY193" s="15" t="s">
        <v>120</v>
      </c>
      <c r="BE193" s="148">
        <f>IF(N193="základní",J193,0)</f>
        <v>0</v>
      </c>
      <c r="BF193" s="148">
        <f>IF(N193="snížená",J193,0)</f>
        <v>0</v>
      </c>
      <c r="BG193" s="148">
        <f>IF(N193="zákl. přenesená",J193,0)</f>
        <v>0</v>
      </c>
      <c r="BH193" s="148">
        <f>IF(N193="sníž. přenesená",J193,0)</f>
        <v>0</v>
      </c>
      <c r="BI193" s="148">
        <f>IF(N193="nulová",J193,0)</f>
        <v>0</v>
      </c>
      <c r="BJ193" s="15" t="s">
        <v>83</v>
      </c>
      <c r="BK193" s="148">
        <f>ROUND(I193*H193,2)</f>
        <v>0</v>
      </c>
      <c r="BL193" s="15" t="s">
        <v>125</v>
      </c>
      <c r="BM193" s="147" t="s">
        <v>266</v>
      </c>
    </row>
    <row r="194" spans="1:65" s="13" customFormat="1" ht="11.25">
      <c r="B194" s="160"/>
      <c r="D194" s="161" t="s">
        <v>150</v>
      </c>
      <c r="F194" s="163" t="s">
        <v>267</v>
      </c>
      <c r="H194" s="164">
        <v>89.975999999999999</v>
      </c>
      <c r="I194" s="165"/>
      <c r="L194" s="160"/>
      <c r="M194" s="166"/>
      <c r="N194" s="167"/>
      <c r="O194" s="167"/>
      <c r="P194" s="167"/>
      <c r="Q194" s="167"/>
      <c r="R194" s="167"/>
      <c r="S194" s="167"/>
      <c r="T194" s="168"/>
      <c r="AT194" s="162" t="s">
        <v>150</v>
      </c>
      <c r="AU194" s="162" t="s">
        <v>85</v>
      </c>
      <c r="AV194" s="13" t="s">
        <v>85</v>
      </c>
      <c r="AW194" s="13" t="s">
        <v>3</v>
      </c>
      <c r="AX194" s="13" t="s">
        <v>83</v>
      </c>
      <c r="AY194" s="162" t="s">
        <v>120</v>
      </c>
    </row>
    <row r="195" spans="1:65" s="2" customFormat="1" ht="21.75" customHeight="1">
      <c r="A195" s="30"/>
      <c r="B195" s="135"/>
      <c r="C195" s="136" t="s">
        <v>86</v>
      </c>
      <c r="D195" s="136" t="s">
        <v>121</v>
      </c>
      <c r="E195" s="137" t="s">
        <v>268</v>
      </c>
      <c r="F195" s="138" t="s">
        <v>269</v>
      </c>
      <c r="G195" s="139" t="s">
        <v>148</v>
      </c>
      <c r="H195" s="140">
        <v>1.956</v>
      </c>
      <c r="I195" s="141"/>
      <c r="J195" s="142">
        <f>ROUND(I195*H195,2)</f>
        <v>0</v>
      </c>
      <c r="K195" s="138" t="s">
        <v>129</v>
      </c>
      <c r="L195" s="31"/>
      <c r="M195" s="143" t="s">
        <v>1</v>
      </c>
      <c r="N195" s="144" t="s">
        <v>40</v>
      </c>
      <c r="O195" s="56"/>
      <c r="P195" s="145">
        <f>O195*H195</f>
        <v>0</v>
      </c>
      <c r="Q195" s="145">
        <v>1.92</v>
      </c>
      <c r="R195" s="145">
        <f>Q195*H195</f>
        <v>3.7555199999999997</v>
      </c>
      <c r="S195" s="145">
        <v>0</v>
      </c>
      <c r="T195" s="146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47" t="s">
        <v>125</v>
      </c>
      <c r="AT195" s="147" t="s">
        <v>121</v>
      </c>
      <c r="AU195" s="147" t="s">
        <v>85</v>
      </c>
      <c r="AY195" s="15" t="s">
        <v>120</v>
      </c>
      <c r="BE195" s="148">
        <f>IF(N195="základní",J195,0)</f>
        <v>0</v>
      </c>
      <c r="BF195" s="148">
        <f>IF(N195="snížená",J195,0)</f>
        <v>0</v>
      </c>
      <c r="BG195" s="148">
        <f>IF(N195="zákl. přenesená",J195,0)</f>
        <v>0</v>
      </c>
      <c r="BH195" s="148">
        <f>IF(N195="sníž. přenesená",J195,0)</f>
        <v>0</v>
      </c>
      <c r="BI195" s="148">
        <f>IF(N195="nulová",J195,0)</f>
        <v>0</v>
      </c>
      <c r="BJ195" s="15" t="s">
        <v>83</v>
      </c>
      <c r="BK195" s="148">
        <f>ROUND(I195*H195,2)</f>
        <v>0</v>
      </c>
      <c r="BL195" s="15" t="s">
        <v>125</v>
      </c>
      <c r="BM195" s="147" t="s">
        <v>270</v>
      </c>
    </row>
    <row r="196" spans="1:65" s="13" customFormat="1" ht="11.25">
      <c r="B196" s="160"/>
      <c r="D196" s="161" t="s">
        <v>150</v>
      </c>
      <c r="E196" s="162" t="s">
        <v>1</v>
      </c>
      <c r="F196" s="163" t="s">
        <v>271</v>
      </c>
      <c r="H196" s="164">
        <v>1.956</v>
      </c>
      <c r="I196" s="165"/>
      <c r="L196" s="160"/>
      <c r="M196" s="166"/>
      <c r="N196" s="167"/>
      <c r="O196" s="167"/>
      <c r="P196" s="167"/>
      <c r="Q196" s="167"/>
      <c r="R196" s="167"/>
      <c r="S196" s="167"/>
      <c r="T196" s="168"/>
      <c r="AT196" s="162" t="s">
        <v>150</v>
      </c>
      <c r="AU196" s="162" t="s">
        <v>85</v>
      </c>
      <c r="AV196" s="13" t="s">
        <v>85</v>
      </c>
      <c r="AW196" s="13" t="s">
        <v>31</v>
      </c>
      <c r="AX196" s="13" t="s">
        <v>83</v>
      </c>
      <c r="AY196" s="162" t="s">
        <v>120</v>
      </c>
    </row>
    <row r="197" spans="1:65" s="2" customFormat="1" ht="24.2" customHeight="1">
      <c r="A197" s="30"/>
      <c r="B197" s="135"/>
      <c r="C197" s="136" t="s">
        <v>7</v>
      </c>
      <c r="D197" s="136" t="s">
        <v>121</v>
      </c>
      <c r="E197" s="137" t="s">
        <v>272</v>
      </c>
      <c r="F197" s="138" t="s">
        <v>273</v>
      </c>
      <c r="G197" s="139" t="s">
        <v>274</v>
      </c>
      <c r="H197" s="140">
        <v>65.2</v>
      </c>
      <c r="I197" s="141"/>
      <c r="J197" s="142">
        <f>ROUND(I197*H197,2)</f>
        <v>0</v>
      </c>
      <c r="K197" s="138" t="s">
        <v>129</v>
      </c>
      <c r="L197" s="31"/>
      <c r="M197" s="143" t="s">
        <v>1</v>
      </c>
      <c r="N197" s="144" t="s">
        <v>40</v>
      </c>
      <c r="O197" s="56"/>
      <c r="P197" s="145">
        <f>O197*H197</f>
        <v>0</v>
      </c>
      <c r="Q197" s="145">
        <v>3.3E-4</v>
      </c>
      <c r="R197" s="145">
        <f>Q197*H197</f>
        <v>2.1516E-2</v>
      </c>
      <c r="S197" s="145">
        <v>0</v>
      </c>
      <c r="T197" s="146">
        <f>S197*H197</f>
        <v>0</v>
      </c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R197" s="147" t="s">
        <v>125</v>
      </c>
      <c r="AT197" s="147" t="s">
        <v>121</v>
      </c>
      <c r="AU197" s="147" t="s">
        <v>85</v>
      </c>
      <c r="AY197" s="15" t="s">
        <v>120</v>
      </c>
      <c r="BE197" s="148">
        <f>IF(N197="základní",J197,0)</f>
        <v>0</v>
      </c>
      <c r="BF197" s="148">
        <f>IF(N197="snížená",J197,0)</f>
        <v>0</v>
      </c>
      <c r="BG197" s="148">
        <f>IF(N197="zákl. přenesená",J197,0)</f>
        <v>0</v>
      </c>
      <c r="BH197" s="148">
        <f>IF(N197="sníž. přenesená",J197,0)</f>
        <v>0</v>
      </c>
      <c r="BI197" s="148">
        <f>IF(N197="nulová",J197,0)</f>
        <v>0</v>
      </c>
      <c r="BJ197" s="15" t="s">
        <v>83</v>
      </c>
      <c r="BK197" s="148">
        <f>ROUND(I197*H197,2)</f>
        <v>0</v>
      </c>
      <c r="BL197" s="15" t="s">
        <v>125</v>
      </c>
      <c r="BM197" s="147" t="s">
        <v>275</v>
      </c>
    </row>
    <row r="198" spans="1:65" s="13" customFormat="1" ht="11.25">
      <c r="B198" s="160"/>
      <c r="D198" s="161" t="s">
        <v>150</v>
      </c>
      <c r="E198" s="162" t="s">
        <v>1</v>
      </c>
      <c r="F198" s="163" t="s">
        <v>276</v>
      </c>
      <c r="H198" s="164">
        <v>65.2</v>
      </c>
      <c r="I198" s="165"/>
      <c r="L198" s="160"/>
      <c r="M198" s="166"/>
      <c r="N198" s="167"/>
      <c r="O198" s="167"/>
      <c r="P198" s="167"/>
      <c r="Q198" s="167"/>
      <c r="R198" s="167"/>
      <c r="S198" s="167"/>
      <c r="T198" s="168"/>
      <c r="AT198" s="162" t="s">
        <v>150</v>
      </c>
      <c r="AU198" s="162" t="s">
        <v>85</v>
      </c>
      <c r="AV198" s="13" t="s">
        <v>85</v>
      </c>
      <c r="AW198" s="13" t="s">
        <v>31</v>
      </c>
      <c r="AX198" s="13" t="s">
        <v>83</v>
      </c>
      <c r="AY198" s="162" t="s">
        <v>120</v>
      </c>
    </row>
    <row r="199" spans="1:65" s="2" customFormat="1" ht="24.2" customHeight="1">
      <c r="A199" s="30"/>
      <c r="B199" s="135"/>
      <c r="C199" s="136" t="s">
        <v>277</v>
      </c>
      <c r="D199" s="136" t="s">
        <v>121</v>
      </c>
      <c r="E199" s="137" t="s">
        <v>278</v>
      </c>
      <c r="F199" s="138" t="s">
        <v>279</v>
      </c>
      <c r="G199" s="139" t="s">
        <v>148</v>
      </c>
      <c r="H199" s="140">
        <v>9.2260000000000009</v>
      </c>
      <c r="I199" s="141"/>
      <c r="J199" s="142">
        <f>ROUND(I199*H199,2)</f>
        <v>0</v>
      </c>
      <c r="K199" s="138" t="s">
        <v>129</v>
      </c>
      <c r="L199" s="31"/>
      <c r="M199" s="143" t="s">
        <v>1</v>
      </c>
      <c r="N199" s="144" t="s">
        <v>40</v>
      </c>
      <c r="O199" s="56"/>
      <c r="P199" s="145">
        <f>O199*H199</f>
        <v>0</v>
      </c>
      <c r="Q199" s="145">
        <v>2.16</v>
      </c>
      <c r="R199" s="145">
        <f>Q199*H199</f>
        <v>19.928160000000002</v>
      </c>
      <c r="S199" s="145">
        <v>0</v>
      </c>
      <c r="T199" s="146">
        <f>S199*H199</f>
        <v>0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47" t="s">
        <v>125</v>
      </c>
      <c r="AT199" s="147" t="s">
        <v>121</v>
      </c>
      <c r="AU199" s="147" t="s">
        <v>85</v>
      </c>
      <c r="AY199" s="15" t="s">
        <v>120</v>
      </c>
      <c r="BE199" s="148">
        <f>IF(N199="základní",J199,0)</f>
        <v>0</v>
      </c>
      <c r="BF199" s="148">
        <f>IF(N199="snížená",J199,0)</f>
        <v>0</v>
      </c>
      <c r="BG199" s="148">
        <f>IF(N199="zákl. přenesená",J199,0)</f>
        <v>0</v>
      </c>
      <c r="BH199" s="148">
        <f>IF(N199="sníž. přenesená",J199,0)</f>
        <v>0</v>
      </c>
      <c r="BI199" s="148">
        <f>IF(N199="nulová",J199,0)</f>
        <v>0</v>
      </c>
      <c r="BJ199" s="15" t="s">
        <v>83</v>
      </c>
      <c r="BK199" s="148">
        <f>ROUND(I199*H199,2)</f>
        <v>0</v>
      </c>
      <c r="BL199" s="15" t="s">
        <v>125</v>
      </c>
      <c r="BM199" s="147" t="s">
        <v>280</v>
      </c>
    </row>
    <row r="200" spans="1:65" s="13" customFormat="1" ht="11.25">
      <c r="B200" s="160"/>
      <c r="D200" s="161" t="s">
        <v>150</v>
      </c>
      <c r="E200" s="162" t="s">
        <v>1</v>
      </c>
      <c r="F200" s="163" t="s">
        <v>281</v>
      </c>
      <c r="H200" s="164">
        <v>5.3760000000000003</v>
      </c>
      <c r="I200" s="165"/>
      <c r="L200" s="160"/>
      <c r="M200" s="166"/>
      <c r="N200" s="167"/>
      <c r="O200" s="167"/>
      <c r="P200" s="167"/>
      <c r="Q200" s="167"/>
      <c r="R200" s="167"/>
      <c r="S200" s="167"/>
      <c r="T200" s="168"/>
      <c r="AT200" s="162" t="s">
        <v>150</v>
      </c>
      <c r="AU200" s="162" t="s">
        <v>85</v>
      </c>
      <c r="AV200" s="13" t="s">
        <v>85</v>
      </c>
      <c r="AW200" s="13" t="s">
        <v>31</v>
      </c>
      <c r="AX200" s="13" t="s">
        <v>75</v>
      </c>
      <c r="AY200" s="162" t="s">
        <v>120</v>
      </c>
    </row>
    <row r="201" spans="1:65" s="13" customFormat="1" ht="11.25">
      <c r="B201" s="160"/>
      <c r="D201" s="161" t="s">
        <v>150</v>
      </c>
      <c r="E201" s="162" t="s">
        <v>1</v>
      </c>
      <c r="F201" s="163" t="s">
        <v>282</v>
      </c>
      <c r="H201" s="164">
        <v>3.85</v>
      </c>
      <c r="I201" s="165"/>
      <c r="L201" s="160"/>
      <c r="M201" s="166"/>
      <c r="N201" s="167"/>
      <c r="O201" s="167"/>
      <c r="P201" s="167"/>
      <c r="Q201" s="167"/>
      <c r="R201" s="167"/>
      <c r="S201" s="167"/>
      <c r="T201" s="168"/>
      <c r="AT201" s="162" t="s">
        <v>150</v>
      </c>
      <c r="AU201" s="162" t="s">
        <v>85</v>
      </c>
      <c r="AV201" s="13" t="s">
        <v>85</v>
      </c>
      <c r="AW201" s="13" t="s">
        <v>31</v>
      </c>
      <c r="AX201" s="13" t="s">
        <v>75</v>
      </c>
      <c r="AY201" s="162" t="s">
        <v>120</v>
      </c>
    </row>
    <row r="202" spans="1:65" s="2" customFormat="1" ht="16.5" customHeight="1">
      <c r="A202" s="30"/>
      <c r="B202" s="135"/>
      <c r="C202" s="136" t="s">
        <v>283</v>
      </c>
      <c r="D202" s="136" t="s">
        <v>121</v>
      </c>
      <c r="E202" s="137" t="s">
        <v>284</v>
      </c>
      <c r="F202" s="138" t="s">
        <v>285</v>
      </c>
      <c r="G202" s="139" t="s">
        <v>148</v>
      </c>
      <c r="H202" s="140">
        <v>34.65</v>
      </c>
      <c r="I202" s="141"/>
      <c r="J202" s="142">
        <f>ROUND(I202*H202,2)</f>
        <v>0</v>
      </c>
      <c r="K202" s="138" t="s">
        <v>129</v>
      </c>
      <c r="L202" s="31"/>
      <c r="M202" s="143" t="s">
        <v>1</v>
      </c>
      <c r="N202" s="144" t="s">
        <v>40</v>
      </c>
      <c r="O202" s="56"/>
      <c r="P202" s="145">
        <f>O202*H202</f>
        <v>0</v>
      </c>
      <c r="Q202" s="145">
        <v>2.5018699999999998</v>
      </c>
      <c r="R202" s="145">
        <f>Q202*H202</f>
        <v>86.689795499999988</v>
      </c>
      <c r="S202" s="145">
        <v>0</v>
      </c>
      <c r="T202" s="146">
        <f>S202*H202</f>
        <v>0</v>
      </c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47" t="s">
        <v>125</v>
      </c>
      <c r="AT202" s="147" t="s">
        <v>121</v>
      </c>
      <c r="AU202" s="147" t="s">
        <v>85</v>
      </c>
      <c r="AY202" s="15" t="s">
        <v>120</v>
      </c>
      <c r="BE202" s="148">
        <f>IF(N202="základní",J202,0)</f>
        <v>0</v>
      </c>
      <c r="BF202" s="148">
        <f>IF(N202="snížená",J202,0)</f>
        <v>0</v>
      </c>
      <c r="BG202" s="148">
        <f>IF(N202="zákl. přenesená",J202,0)</f>
        <v>0</v>
      </c>
      <c r="BH202" s="148">
        <f>IF(N202="sníž. přenesená",J202,0)</f>
        <v>0</v>
      </c>
      <c r="BI202" s="148">
        <f>IF(N202="nulová",J202,0)</f>
        <v>0</v>
      </c>
      <c r="BJ202" s="15" t="s">
        <v>83</v>
      </c>
      <c r="BK202" s="148">
        <f>ROUND(I202*H202,2)</f>
        <v>0</v>
      </c>
      <c r="BL202" s="15" t="s">
        <v>125</v>
      </c>
      <c r="BM202" s="147" t="s">
        <v>286</v>
      </c>
    </row>
    <row r="203" spans="1:65" s="13" customFormat="1" ht="11.25">
      <c r="B203" s="160"/>
      <c r="D203" s="161" t="s">
        <v>150</v>
      </c>
      <c r="E203" s="162" t="s">
        <v>1</v>
      </c>
      <c r="F203" s="163" t="s">
        <v>287</v>
      </c>
      <c r="H203" s="164">
        <v>34.65</v>
      </c>
      <c r="I203" s="165"/>
      <c r="L203" s="160"/>
      <c r="M203" s="166"/>
      <c r="N203" s="167"/>
      <c r="O203" s="167"/>
      <c r="P203" s="167"/>
      <c r="Q203" s="167"/>
      <c r="R203" s="167"/>
      <c r="S203" s="167"/>
      <c r="T203" s="168"/>
      <c r="AT203" s="162" t="s">
        <v>150</v>
      </c>
      <c r="AU203" s="162" t="s">
        <v>85</v>
      </c>
      <c r="AV203" s="13" t="s">
        <v>85</v>
      </c>
      <c r="AW203" s="13" t="s">
        <v>31</v>
      </c>
      <c r="AX203" s="13" t="s">
        <v>83</v>
      </c>
      <c r="AY203" s="162" t="s">
        <v>120</v>
      </c>
    </row>
    <row r="204" spans="1:65" s="2" customFormat="1" ht="16.5" customHeight="1">
      <c r="A204" s="30"/>
      <c r="B204" s="135"/>
      <c r="C204" s="136" t="s">
        <v>288</v>
      </c>
      <c r="D204" s="136" t="s">
        <v>121</v>
      </c>
      <c r="E204" s="137" t="s">
        <v>289</v>
      </c>
      <c r="F204" s="138" t="s">
        <v>290</v>
      </c>
      <c r="G204" s="139" t="s">
        <v>217</v>
      </c>
      <c r="H204" s="140">
        <v>46.2</v>
      </c>
      <c r="I204" s="141"/>
      <c r="J204" s="142">
        <f>ROUND(I204*H204,2)</f>
        <v>0</v>
      </c>
      <c r="K204" s="138" t="s">
        <v>129</v>
      </c>
      <c r="L204" s="31"/>
      <c r="M204" s="143" t="s">
        <v>1</v>
      </c>
      <c r="N204" s="144" t="s">
        <v>40</v>
      </c>
      <c r="O204" s="56"/>
      <c r="P204" s="145">
        <f>O204*H204</f>
        <v>0</v>
      </c>
      <c r="Q204" s="145">
        <v>2.6900000000000001E-3</v>
      </c>
      <c r="R204" s="145">
        <f>Q204*H204</f>
        <v>0.12427800000000001</v>
      </c>
      <c r="S204" s="145">
        <v>0</v>
      </c>
      <c r="T204" s="146">
        <f>S204*H204</f>
        <v>0</v>
      </c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R204" s="147" t="s">
        <v>125</v>
      </c>
      <c r="AT204" s="147" t="s">
        <v>121</v>
      </c>
      <c r="AU204" s="147" t="s">
        <v>85</v>
      </c>
      <c r="AY204" s="15" t="s">
        <v>120</v>
      </c>
      <c r="BE204" s="148">
        <f>IF(N204="základní",J204,0)</f>
        <v>0</v>
      </c>
      <c r="BF204" s="148">
        <f>IF(N204="snížená",J204,0)</f>
        <v>0</v>
      </c>
      <c r="BG204" s="148">
        <f>IF(N204="zákl. přenesená",J204,0)</f>
        <v>0</v>
      </c>
      <c r="BH204" s="148">
        <f>IF(N204="sníž. přenesená",J204,0)</f>
        <v>0</v>
      </c>
      <c r="BI204" s="148">
        <f>IF(N204="nulová",J204,0)</f>
        <v>0</v>
      </c>
      <c r="BJ204" s="15" t="s">
        <v>83</v>
      </c>
      <c r="BK204" s="148">
        <f>ROUND(I204*H204,2)</f>
        <v>0</v>
      </c>
      <c r="BL204" s="15" t="s">
        <v>125</v>
      </c>
      <c r="BM204" s="147" t="s">
        <v>291</v>
      </c>
    </row>
    <row r="205" spans="1:65" s="13" customFormat="1" ht="11.25">
      <c r="B205" s="160"/>
      <c r="D205" s="161" t="s">
        <v>150</v>
      </c>
      <c r="E205" s="162" t="s">
        <v>1</v>
      </c>
      <c r="F205" s="163" t="s">
        <v>292</v>
      </c>
      <c r="H205" s="164">
        <v>46.2</v>
      </c>
      <c r="I205" s="165"/>
      <c r="L205" s="160"/>
      <c r="M205" s="166"/>
      <c r="N205" s="167"/>
      <c r="O205" s="167"/>
      <c r="P205" s="167"/>
      <c r="Q205" s="167"/>
      <c r="R205" s="167"/>
      <c r="S205" s="167"/>
      <c r="T205" s="168"/>
      <c r="AT205" s="162" t="s">
        <v>150</v>
      </c>
      <c r="AU205" s="162" t="s">
        <v>85</v>
      </c>
      <c r="AV205" s="13" t="s">
        <v>85</v>
      </c>
      <c r="AW205" s="13" t="s">
        <v>31</v>
      </c>
      <c r="AX205" s="13" t="s">
        <v>83</v>
      </c>
      <c r="AY205" s="162" t="s">
        <v>120</v>
      </c>
    </row>
    <row r="206" spans="1:65" s="2" customFormat="1" ht="16.5" customHeight="1">
      <c r="A206" s="30"/>
      <c r="B206" s="135"/>
      <c r="C206" s="136" t="s">
        <v>293</v>
      </c>
      <c r="D206" s="136" t="s">
        <v>121</v>
      </c>
      <c r="E206" s="137" t="s">
        <v>294</v>
      </c>
      <c r="F206" s="138" t="s">
        <v>295</v>
      </c>
      <c r="G206" s="139" t="s">
        <v>217</v>
      </c>
      <c r="H206" s="140">
        <v>46.2</v>
      </c>
      <c r="I206" s="141"/>
      <c r="J206" s="142">
        <f>ROUND(I206*H206,2)</f>
        <v>0</v>
      </c>
      <c r="K206" s="138" t="s">
        <v>129</v>
      </c>
      <c r="L206" s="31"/>
      <c r="M206" s="143" t="s">
        <v>1</v>
      </c>
      <c r="N206" s="144" t="s">
        <v>40</v>
      </c>
      <c r="O206" s="56"/>
      <c r="P206" s="145">
        <f>O206*H206</f>
        <v>0</v>
      </c>
      <c r="Q206" s="145">
        <v>0</v>
      </c>
      <c r="R206" s="145">
        <f>Q206*H206</f>
        <v>0</v>
      </c>
      <c r="S206" s="145">
        <v>0</v>
      </c>
      <c r="T206" s="146">
        <f>S206*H206</f>
        <v>0</v>
      </c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R206" s="147" t="s">
        <v>125</v>
      </c>
      <c r="AT206" s="147" t="s">
        <v>121</v>
      </c>
      <c r="AU206" s="147" t="s">
        <v>85</v>
      </c>
      <c r="AY206" s="15" t="s">
        <v>120</v>
      </c>
      <c r="BE206" s="148">
        <f>IF(N206="základní",J206,0)</f>
        <v>0</v>
      </c>
      <c r="BF206" s="148">
        <f>IF(N206="snížená",J206,0)</f>
        <v>0</v>
      </c>
      <c r="BG206" s="148">
        <f>IF(N206="zákl. přenesená",J206,0)</f>
        <v>0</v>
      </c>
      <c r="BH206" s="148">
        <f>IF(N206="sníž. přenesená",J206,0)</f>
        <v>0</v>
      </c>
      <c r="BI206" s="148">
        <f>IF(N206="nulová",J206,0)</f>
        <v>0</v>
      </c>
      <c r="BJ206" s="15" t="s">
        <v>83</v>
      </c>
      <c r="BK206" s="148">
        <f>ROUND(I206*H206,2)</f>
        <v>0</v>
      </c>
      <c r="BL206" s="15" t="s">
        <v>125</v>
      </c>
      <c r="BM206" s="147" t="s">
        <v>296</v>
      </c>
    </row>
    <row r="207" spans="1:65" s="2" customFormat="1" ht="16.5" customHeight="1">
      <c r="A207" s="30"/>
      <c r="B207" s="135"/>
      <c r="C207" s="136" t="s">
        <v>297</v>
      </c>
      <c r="D207" s="136" t="s">
        <v>121</v>
      </c>
      <c r="E207" s="137" t="s">
        <v>298</v>
      </c>
      <c r="F207" s="138" t="s">
        <v>299</v>
      </c>
      <c r="G207" s="139" t="s">
        <v>148</v>
      </c>
      <c r="H207" s="140">
        <v>5.3760000000000003</v>
      </c>
      <c r="I207" s="141"/>
      <c r="J207" s="142">
        <f>ROUND(I207*H207,2)</f>
        <v>0</v>
      </c>
      <c r="K207" s="138" t="s">
        <v>129</v>
      </c>
      <c r="L207" s="31"/>
      <c r="M207" s="143" t="s">
        <v>1</v>
      </c>
      <c r="N207" s="144" t="s">
        <v>40</v>
      </c>
      <c r="O207" s="56"/>
      <c r="P207" s="145">
        <f>O207*H207</f>
        <v>0</v>
      </c>
      <c r="Q207" s="145">
        <v>2.3010199999999998</v>
      </c>
      <c r="R207" s="145">
        <f>Q207*H207</f>
        <v>12.370283519999999</v>
      </c>
      <c r="S207" s="145">
        <v>0</v>
      </c>
      <c r="T207" s="146">
        <f>S207*H207</f>
        <v>0</v>
      </c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R207" s="147" t="s">
        <v>125</v>
      </c>
      <c r="AT207" s="147" t="s">
        <v>121</v>
      </c>
      <c r="AU207" s="147" t="s">
        <v>85</v>
      </c>
      <c r="AY207" s="15" t="s">
        <v>120</v>
      </c>
      <c r="BE207" s="148">
        <f>IF(N207="základní",J207,0)</f>
        <v>0</v>
      </c>
      <c r="BF207" s="148">
        <f>IF(N207="snížená",J207,0)</f>
        <v>0</v>
      </c>
      <c r="BG207" s="148">
        <f>IF(N207="zákl. přenesená",J207,0)</f>
        <v>0</v>
      </c>
      <c r="BH207" s="148">
        <f>IF(N207="sníž. přenesená",J207,0)</f>
        <v>0</v>
      </c>
      <c r="BI207" s="148">
        <f>IF(N207="nulová",J207,0)</f>
        <v>0</v>
      </c>
      <c r="BJ207" s="15" t="s">
        <v>83</v>
      </c>
      <c r="BK207" s="148">
        <f>ROUND(I207*H207,2)</f>
        <v>0</v>
      </c>
      <c r="BL207" s="15" t="s">
        <v>125</v>
      </c>
      <c r="BM207" s="147" t="s">
        <v>300</v>
      </c>
    </row>
    <row r="208" spans="1:65" s="13" customFormat="1" ht="11.25">
      <c r="B208" s="160"/>
      <c r="D208" s="161" t="s">
        <v>150</v>
      </c>
      <c r="E208" s="162" t="s">
        <v>1</v>
      </c>
      <c r="F208" s="163" t="s">
        <v>301</v>
      </c>
      <c r="H208" s="164">
        <v>5.3760000000000003</v>
      </c>
      <c r="I208" s="165"/>
      <c r="L208" s="160"/>
      <c r="M208" s="166"/>
      <c r="N208" s="167"/>
      <c r="O208" s="167"/>
      <c r="P208" s="167"/>
      <c r="Q208" s="167"/>
      <c r="R208" s="167"/>
      <c r="S208" s="167"/>
      <c r="T208" s="168"/>
      <c r="AT208" s="162" t="s">
        <v>150</v>
      </c>
      <c r="AU208" s="162" t="s">
        <v>85</v>
      </c>
      <c r="AV208" s="13" t="s">
        <v>85</v>
      </c>
      <c r="AW208" s="13" t="s">
        <v>31</v>
      </c>
      <c r="AX208" s="13" t="s">
        <v>83</v>
      </c>
      <c r="AY208" s="162" t="s">
        <v>120</v>
      </c>
    </row>
    <row r="209" spans="1:65" s="2" customFormat="1" ht="16.5" customHeight="1">
      <c r="A209" s="30"/>
      <c r="B209" s="135"/>
      <c r="C209" s="136" t="s">
        <v>302</v>
      </c>
      <c r="D209" s="136" t="s">
        <v>121</v>
      </c>
      <c r="E209" s="137" t="s">
        <v>303</v>
      </c>
      <c r="F209" s="138" t="s">
        <v>304</v>
      </c>
      <c r="G209" s="139" t="s">
        <v>148</v>
      </c>
      <c r="H209" s="140">
        <v>32.927999999999997</v>
      </c>
      <c r="I209" s="141"/>
      <c r="J209" s="142">
        <f>ROUND(I209*H209,2)</f>
        <v>0</v>
      </c>
      <c r="K209" s="138" t="s">
        <v>129</v>
      </c>
      <c r="L209" s="31"/>
      <c r="M209" s="143" t="s">
        <v>1</v>
      </c>
      <c r="N209" s="144" t="s">
        <v>40</v>
      </c>
      <c r="O209" s="56"/>
      <c r="P209" s="145">
        <f>O209*H209</f>
        <v>0</v>
      </c>
      <c r="Q209" s="145">
        <v>2.5018699999999998</v>
      </c>
      <c r="R209" s="145">
        <f>Q209*H209</f>
        <v>82.381575359999985</v>
      </c>
      <c r="S209" s="145">
        <v>0</v>
      </c>
      <c r="T209" s="146">
        <f>S209*H209</f>
        <v>0</v>
      </c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R209" s="147" t="s">
        <v>125</v>
      </c>
      <c r="AT209" s="147" t="s">
        <v>121</v>
      </c>
      <c r="AU209" s="147" t="s">
        <v>85</v>
      </c>
      <c r="AY209" s="15" t="s">
        <v>120</v>
      </c>
      <c r="BE209" s="148">
        <f>IF(N209="základní",J209,0)</f>
        <v>0</v>
      </c>
      <c r="BF209" s="148">
        <f>IF(N209="snížená",J209,0)</f>
        <v>0</v>
      </c>
      <c r="BG209" s="148">
        <f>IF(N209="zákl. přenesená",J209,0)</f>
        <v>0</v>
      </c>
      <c r="BH209" s="148">
        <f>IF(N209="sníž. přenesená",J209,0)</f>
        <v>0</v>
      </c>
      <c r="BI209" s="148">
        <f>IF(N209="nulová",J209,0)</f>
        <v>0</v>
      </c>
      <c r="BJ209" s="15" t="s">
        <v>83</v>
      </c>
      <c r="BK209" s="148">
        <f>ROUND(I209*H209,2)</f>
        <v>0</v>
      </c>
      <c r="BL209" s="15" t="s">
        <v>125</v>
      </c>
      <c r="BM209" s="147" t="s">
        <v>305</v>
      </c>
    </row>
    <row r="210" spans="1:65" s="13" customFormat="1" ht="11.25">
      <c r="B210" s="160"/>
      <c r="D210" s="161" t="s">
        <v>150</v>
      </c>
      <c r="E210" s="162" t="s">
        <v>1</v>
      </c>
      <c r="F210" s="163" t="s">
        <v>306</v>
      </c>
      <c r="H210" s="164">
        <v>32.927999999999997</v>
      </c>
      <c r="I210" s="165"/>
      <c r="L210" s="160"/>
      <c r="M210" s="166"/>
      <c r="N210" s="167"/>
      <c r="O210" s="167"/>
      <c r="P210" s="167"/>
      <c r="Q210" s="167"/>
      <c r="R210" s="167"/>
      <c r="S210" s="167"/>
      <c r="T210" s="168"/>
      <c r="AT210" s="162" t="s">
        <v>150</v>
      </c>
      <c r="AU210" s="162" t="s">
        <v>85</v>
      </c>
      <c r="AV210" s="13" t="s">
        <v>85</v>
      </c>
      <c r="AW210" s="13" t="s">
        <v>31</v>
      </c>
      <c r="AX210" s="13" t="s">
        <v>83</v>
      </c>
      <c r="AY210" s="162" t="s">
        <v>120</v>
      </c>
    </row>
    <row r="211" spans="1:65" s="2" customFormat="1" ht="16.5" customHeight="1">
      <c r="A211" s="30"/>
      <c r="B211" s="135"/>
      <c r="C211" s="136" t="s">
        <v>307</v>
      </c>
      <c r="D211" s="136" t="s">
        <v>121</v>
      </c>
      <c r="E211" s="137" t="s">
        <v>308</v>
      </c>
      <c r="F211" s="138" t="s">
        <v>309</v>
      </c>
      <c r="G211" s="139" t="s">
        <v>217</v>
      </c>
      <c r="H211" s="140">
        <v>94.08</v>
      </c>
      <c r="I211" s="141"/>
      <c r="J211" s="142">
        <f>ROUND(I211*H211,2)</f>
        <v>0</v>
      </c>
      <c r="K211" s="138" t="s">
        <v>129</v>
      </c>
      <c r="L211" s="31"/>
      <c r="M211" s="143" t="s">
        <v>1</v>
      </c>
      <c r="N211" s="144" t="s">
        <v>40</v>
      </c>
      <c r="O211" s="56"/>
      <c r="P211" s="145">
        <f>O211*H211</f>
        <v>0</v>
      </c>
      <c r="Q211" s="145">
        <v>2.64E-3</v>
      </c>
      <c r="R211" s="145">
        <f>Q211*H211</f>
        <v>0.24837119999999999</v>
      </c>
      <c r="S211" s="145">
        <v>0</v>
      </c>
      <c r="T211" s="146">
        <f>S211*H211</f>
        <v>0</v>
      </c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R211" s="147" t="s">
        <v>125</v>
      </c>
      <c r="AT211" s="147" t="s">
        <v>121</v>
      </c>
      <c r="AU211" s="147" t="s">
        <v>85</v>
      </c>
      <c r="AY211" s="15" t="s">
        <v>120</v>
      </c>
      <c r="BE211" s="148">
        <f>IF(N211="základní",J211,0)</f>
        <v>0</v>
      </c>
      <c r="BF211" s="148">
        <f>IF(N211="snížená",J211,0)</f>
        <v>0</v>
      </c>
      <c r="BG211" s="148">
        <f>IF(N211="zákl. přenesená",J211,0)</f>
        <v>0</v>
      </c>
      <c r="BH211" s="148">
        <f>IF(N211="sníž. přenesená",J211,0)</f>
        <v>0</v>
      </c>
      <c r="BI211" s="148">
        <f>IF(N211="nulová",J211,0)</f>
        <v>0</v>
      </c>
      <c r="BJ211" s="15" t="s">
        <v>83</v>
      </c>
      <c r="BK211" s="148">
        <f>ROUND(I211*H211,2)</f>
        <v>0</v>
      </c>
      <c r="BL211" s="15" t="s">
        <v>125</v>
      </c>
      <c r="BM211" s="147" t="s">
        <v>310</v>
      </c>
    </row>
    <row r="212" spans="1:65" s="13" customFormat="1" ht="11.25">
      <c r="B212" s="160"/>
      <c r="D212" s="161" t="s">
        <v>150</v>
      </c>
      <c r="E212" s="162" t="s">
        <v>1</v>
      </c>
      <c r="F212" s="163" t="s">
        <v>311</v>
      </c>
      <c r="H212" s="164">
        <v>94.08</v>
      </c>
      <c r="I212" s="165"/>
      <c r="L212" s="160"/>
      <c r="M212" s="166"/>
      <c r="N212" s="167"/>
      <c r="O212" s="167"/>
      <c r="P212" s="167"/>
      <c r="Q212" s="167"/>
      <c r="R212" s="167"/>
      <c r="S212" s="167"/>
      <c r="T212" s="168"/>
      <c r="AT212" s="162" t="s">
        <v>150</v>
      </c>
      <c r="AU212" s="162" t="s">
        <v>85</v>
      </c>
      <c r="AV212" s="13" t="s">
        <v>85</v>
      </c>
      <c r="AW212" s="13" t="s">
        <v>31</v>
      </c>
      <c r="AX212" s="13" t="s">
        <v>83</v>
      </c>
      <c r="AY212" s="162" t="s">
        <v>120</v>
      </c>
    </row>
    <row r="213" spans="1:65" s="2" customFormat="1" ht="16.5" customHeight="1">
      <c r="A213" s="30"/>
      <c r="B213" s="135"/>
      <c r="C213" s="136" t="s">
        <v>312</v>
      </c>
      <c r="D213" s="136" t="s">
        <v>121</v>
      </c>
      <c r="E213" s="137" t="s">
        <v>313</v>
      </c>
      <c r="F213" s="138" t="s">
        <v>314</v>
      </c>
      <c r="G213" s="139" t="s">
        <v>217</v>
      </c>
      <c r="H213" s="140">
        <v>94.08</v>
      </c>
      <c r="I213" s="141"/>
      <c r="J213" s="142">
        <f>ROUND(I213*H213,2)</f>
        <v>0</v>
      </c>
      <c r="K213" s="138" t="s">
        <v>129</v>
      </c>
      <c r="L213" s="31"/>
      <c r="M213" s="143" t="s">
        <v>1</v>
      </c>
      <c r="N213" s="144" t="s">
        <v>40</v>
      </c>
      <c r="O213" s="56"/>
      <c r="P213" s="145">
        <f>O213*H213</f>
        <v>0</v>
      </c>
      <c r="Q213" s="145">
        <v>0</v>
      </c>
      <c r="R213" s="145">
        <f>Q213*H213</f>
        <v>0</v>
      </c>
      <c r="S213" s="145">
        <v>0</v>
      </c>
      <c r="T213" s="146">
        <f>S213*H213</f>
        <v>0</v>
      </c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R213" s="147" t="s">
        <v>125</v>
      </c>
      <c r="AT213" s="147" t="s">
        <v>121</v>
      </c>
      <c r="AU213" s="147" t="s">
        <v>85</v>
      </c>
      <c r="AY213" s="15" t="s">
        <v>120</v>
      </c>
      <c r="BE213" s="148">
        <f>IF(N213="základní",J213,0)</f>
        <v>0</v>
      </c>
      <c r="BF213" s="148">
        <f>IF(N213="snížená",J213,0)</f>
        <v>0</v>
      </c>
      <c r="BG213" s="148">
        <f>IF(N213="zákl. přenesená",J213,0)</f>
        <v>0</v>
      </c>
      <c r="BH213" s="148">
        <f>IF(N213="sníž. přenesená",J213,0)</f>
        <v>0</v>
      </c>
      <c r="BI213" s="148">
        <f>IF(N213="nulová",J213,0)</f>
        <v>0</v>
      </c>
      <c r="BJ213" s="15" t="s">
        <v>83</v>
      </c>
      <c r="BK213" s="148">
        <f>ROUND(I213*H213,2)</f>
        <v>0</v>
      </c>
      <c r="BL213" s="15" t="s">
        <v>125</v>
      </c>
      <c r="BM213" s="147" t="s">
        <v>315</v>
      </c>
    </row>
    <row r="214" spans="1:65" s="11" customFormat="1" ht="22.9" customHeight="1">
      <c r="B214" s="124"/>
      <c r="D214" s="125" t="s">
        <v>74</v>
      </c>
      <c r="E214" s="158" t="s">
        <v>167</v>
      </c>
      <c r="F214" s="158" t="s">
        <v>316</v>
      </c>
      <c r="I214" s="127"/>
      <c r="J214" s="159">
        <f>BK214</f>
        <v>0</v>
      </c>
      <c r="L214" s="124"/>
      <c r="M214" s="129"/>
      <c r="N214" s="130"/>
      <c r="O214" s="130"/>
      <c r="P214" s="131">
        <f>SUM(P215:P216)</f>
        <v>0</v>
      </c>
      <c r="Q214" s="130"/>
      <c r="R214" s="131">
        <f>SUM(R215:R216)</f>
        <v>9.1547999999999998</v>
      </c>
      <c r="S214" s="130"/>
      <c r="T214" s="132">
        <f>SUM(T215:T216)</f>
        <v>0</v>
      </c>
      <c r="AR214" s="125" t="s">
        <v>83</v>
      </c>
      <c r="AT214" s="133" t="s">
        <v>74</v>
      </c>
      <c r="AU214" s="133" t="s">
        <v>83</v>
      </c>
      <c r="AY214" s="125" t="s">
        <v>120</v>
      </c>
      <c r="BK214" s="134">
        <f>SUM(BK215:BK216)</f>
        <v>0</v>
      </c>
    </row>
    <row r="215" spans="1:65" s="2" customFormat="1" ht="21.75" customHeight="1">
      <c r="A215" s="30"/>
      <c r="B215" s="135"/>
      <c r="C215" s="136" t="s">
        <v>89</v>
      </c>
      <c r="D215" s="136" t="s">
        <v>121</v>
      </c>
      <c r="E215" s="137" t="s">
        <v>317</v>
      </c>
      <c r="F215" s="138" t="s">
        <v>318</v>
      </c>
      <c r="G215" s="139" t="s">
        <v>274</v>
      </c>
      <c r="H215" s="140">
        <v>20</v>
      </c>
      <c r="I215" s="141"/>
      <c r="J215" s="142">
        <f>ROUND(I215*H215,2)</f>
        <v>0</v>
      </c>
      <c r="K215" s="138" t="s">
        <v>129</v>
      </c>
      <c r="L215" s="31"/>
      <c r="M215" s="143" t="s">
        <v>1</v>
      </c>
      <c r="N215" s="144" t="s">
        <v>40</v>
      </c>
      <c r="O215" s="56"/>
      <c r="P215" s="145">
        <f>O215*H215</f>
        <v>0</v>
      </c>
      <c r="Q215" s="145">
        <v>0.45773999999999998</v>
      </c>
      <c r="R215" s="145">
        <f>Q215*H215</f>
        <v>9.1547999999999998</v>
      </c>
      <c r="S215" s="145">
        <v>0</v>
      </c>
      <c r="T215" s="146">
        <f>S215*H215</f>
        <v>0</v>
      </c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R215" s="147" t="s">
        <v>125</v>
      </c>
      <c r="AT215" s="147" t="s">
        <v>121</v>
      </c>
      <c r="AU215" s="147" t="s">
        <v>85</v>
      </c>
      <c r="AY215" s="15" t="s">
        <v>120</v>
      </c>
      <c r="BE215" s="148">
        <f>IF(N215="základní",J215,0)</f>
        <v>0</v>
      </c>
      <c r="BF215" s="148">
        <f>IF(N215="snížená",J215,0)</f>
        <v>0</v>
      </c>
      <c r="BG215" s="148">
        <f>IF(N215="zákl. přenesená",J215,0)</f>
        <v>0</v>
      </c>
      <c r="BH215" s="148">
        <f>IF(N215="sníž. přenesená",J215,0)</f>
        <v>0</v>
      </c>
      <c r="BI215" s="148">
        <f>IF(N215="nulová",J215,0)</f>
        <v>0</v>
      </c>
      <c r="BJ215" s="15" t="s">
        <v>83</v>
      </c>
      <c r="BK215" s="148">
        <f>ROUND(I215*H215,2)</f>
        <v>0</v>
      </c>
      <c r="BL215" s="15" t="s">
        <v>125</v>
      </c>
      <c r="BM215" s="147" t="s">
        <v>319</v>
      </c>
    </row>
    <row r="216" spans="1:65" s="13" customFormat="1" ht="11.25">
      <c r="B216" s="160"/>
      <c r="D216" s="161" t="s">
        <v>150</v>
      </c>
      <c r="E216" s="162" t="s">
        <v>1</v>
      </c>
      <c r="F216" s="163" t="s">
        <v>320</v>
      </c>
      <c r="H216" s="164">
        <v>20</v>
      </c>
      <c r="I216" s="165"/>
      <c r="L216" s="160"/>
      <c r="M216" s="166"/>
      <c r="N216" s="167"/>
      <c r="O216" s="167"/>
      <c r="P216" s="167"/>
      <c r="Q216" s="167"/>
      <c r="R216" s="167"/>
      <c r="S216" s="167"/>
      <c r="T216" s="168"/>
      <c r="AT216" s="162" t="s">
        <v>150</v>
      </c>
      <c r="AU216" s="162" t="s">
        <v>85</v>
      </c>
      <c r="AV216" s="13" t="s">
        <v>85</v>
      </c>
      <c r="AW216" s="13" t="s">
        <v>31</v>
      </c>
      <c r="AX216" s="13" t="s">
        <v>83</v>
      </c>
      <c r="AY216" s="162" t="s">
        <v>120</v>
      </c>
    </row>
    <row r="217" spans="1:65" s="11" customFormat="1" ht="22.9" customHeight="1">
      <c r="B217" s="124"/>
      <c r="D217" s="125" t="s">
        <v>74</v>
      </c>
      <c r="E217" s="158" t="s">
        <v>119</v>
      </c>
      <c r="F217" s="158" t="s">
        <v>321</v>
      </c>
      <c r="I217" s="127"/>
      <c r="J217" s="159">
        <f>BK217</f>
        <v>0</v>
      </c>
      <c r="L217" s="124"/>
      <c r="M217" s="129"/>
      <c r="N217" s="130"/>
      <c r="O217" s="130"/>
      <c r="P217" s="131">
        <f>SUM(P218:P258)</f>
        <v>0</v>
      </c>
      <c r="Q217" s="130"/>
      <c r="R217" s="131">
        <f>SUM(R218:R258)</f>
        <v>190.23749000000001</v>
      </c>
      <c r="S217" s="130"/>
      <c r="T217" s="132">
        <f>SUM(T218:T258)</f>
        <v>0</v>
      </c>
      <c r="AR217" s="125" t="s">
        <v>83</v>
      </c>
      <c r="AT217" s="133" t="s">
        <v>74</v>
      </c>
      <c r="AU217" s="133" t="s">
        <v>83</v>
      </c>
      <c r="AY217" s="125" t="s">
        <v>120</v>
      </c>
      <c r="BK217" s="134">
        <f>SUM(BK218:BK258)</f>
        <v>0</v>
      </c>
    </row>
    <row r="218" spans="1:65" s="2" customFormat="1" ht="21.75" customHeight="1">
      <c r="A218" s="30"/>
      <c r="B218" s="135"/>
      <c r="C218" s="136" t="s">
        <v>322</v>
      </c>
      <c r="D218" s="136" t="s">
        <v>121</v>
      </c>
      <c r="E218" s="137" t="s">
        <v>323</v>
      </c>
      <c r="F218" s="138" t="s">
        <v>324</v>
      </c>
      <c r="G218" s="139" t="s">
        <v>217</v>
      </c>
      <c r="H218" s="140">
        <v>162</v>
      </c>
      <c r="I218" s="141"/>
      <c r="J218" s="142">
        <f>ROUND(I218*H218,2)</f>
        <v>0</v>
      </c>
      <c r="K218" s="138" t="s">
        <v>129</v>
      </c>
      <c r="L218" s="31"/>
      <c r="M218" s="143" t="s">
        <v>1</v>
      </c>
      <c r="N218" s="144" t="s">
        <v>40</v>
      </c>
      <c r="O218" s="56"/>
      <c r="P218" s="145">
        <f>O218*H218</f>
        <v>0</v>
      </c>
      <c r="Q218" s="145">
        <v>0</v>
      </c>
      <c r="R218" s="145">
        <f>Q218*H218</f>
        <v>0</v>
      </c>
      <c r="S218" s="145">
        <v>0</v>
      </c>
      <c r="T218" s="146">
        <f>S218*H218</f>
        <v>0</v>
      </c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R218" s="147" t="s">
        <v>125</v>
      </c>
      <c r="AT218" s="147" t="s">
        <v>121</v>
      </c>
      <c r="AU218" s="147" t="s">
        <v>85</v>
      </c>
      <c r="AY218" s="15" t="s">
        <v>120</v>
      </c>
      <c r="BE218" s="148">
        <f>IF(N218="základní",J218,0)</f>
        <v>0</v>
      </c>
      <c r="BF218" s="148">
        <f>IF(N218="snížená",J218,0)</f>
        <v>0</v>
      </c>
      <c r="BG218" s="148">
        <f>IF(N218="zákl. přenesená",J218,0)</f>
        <v>0</v>
      </c>
      <c r="BH218" s="148">
        <f>IF(N218="sníž. přenesená",J218,0)</f>
        <v>0</v>
      </c>
      <c r="BI218" s="148">
        <f>IF(N218="nulová",J218,0)</f>
        <v>0</v>
      </c>
      <c r="BJ218" s="15" t="s">
        <v>83</v>
      </c>
      <c r="BK218" s="148">
        <f>ROUND(I218*H218,2)</f>
        <v>0</v>
      </c>
      <c r="BL218" s="15" t="s">
        <v>125</v>
      </c>
      <c r="BM218" s="147" t="s">
        <v>325</v>
      </c>
    </row>
    <row r="219" spans="1:65" s="13" customFormat="1" ht="11.25">
      <c r="B219" s="160"/>
      <c r="D219" s="161" t="s">
        <v>150</v>
      </c>
      <c r="E219" s="162" t="s">
        <v>1</v>
      </c>
      <c r="F219" s="163" t="s">
        <v>326</v>
      </c>
      <c r="H219" s="164">
        <v>162</v>
      </c>
      <c r="I219" s="165"/>
      <c r="L219" s="160"/>
      <c r="M219" s="166"/>
      <c r="N219" s="167"/>
      <c r="O219" s="167"/>
      <c r="P219" s="167"/>
      <c r="Q219" s="167"/>
      <c r="R219" s="167"/>
      <c r="S219" s="167"/>
      <c r="T219" s="168"/>
      <c r="AT219" s="162" t="s">
        <v>150</v>
      </c>
      <c r="AU219" s="162" t="s">
        <v>85</v>
      </c>
      <c r="AV219" s="13" t="s">
        <v>85</v>
      </c>
      <c r="AW219" s="13" t="s">
        <v>31</v>
      </c>
      <c r="AX219" s="13" t="s">
        <v>83</v>
      </c>
      <c r="AY219" s="162" t="s">
        <v>120</v>
      </c>
    </row>
    <row r="220" spans="1:65" s="2" customFormat="1" ht="21.75" customHeight="1">
      <c r="A220" s="30"/>
      <c r="B220" s="135"/>
      <c r="C220" s="136" t="s">
        <v>327</v>
      </c>
      <c r="D220" s="136" t="s">
        <v>121</v>
      </c>
      <c r="E220" s="137" t="s">
        <v>328</v>
      </c>
      <c r="F220" s="138" t="s">
        <v>329</v>
      </c>
      <c r="G220" s="139" t="s">
        <v>217</v>
      </c>
      <c r="H220" s="140">
        <v>9</v>
      </c>
      <c r="I220" s="141"/>
      <c r="J220" s="142">
        <f>ROUND(I220*H220,2)</f>
        <v>0</v>
      </c>
      <c r="K220" s="138" t="s">
        <v>129</v>
      </c>
      <c r="L220" s="31"/>
      <c r="M220" s="143" t="s">
        <v>1</v>
      </c>
      <c r="N220" s="144" t="s">
        <v>40</v>
      </c>
      <c r="O220" s="56"/>
      <c r="P220" s="145">
        <f>O220*H220</f>
        <v>0</v>
      </c>
      <c r="Q220" s="145">
        <v>0.115</v>
      </c>
      <c r="R220" s="145">
        <f>Q220*H220</f>
        <v>1.0350000000000001</v>
      </c>
      <c r="S220" s="145">
        <v>0</v>
      </c>
      <c r="T220" s="146">
        <f>S220*H220</f>
        <v>0</v>
      </c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R220" s="147" t="s">
        <v>125</v>
      </c>
      <c r="AT220" s="147" t="s">
        <v>121</v>
      </c>
      <c r="AU220" s="147" t="s">
        <v>85</v>
      </c>
      <c r="AY220" s="15" t="s">
        <v>120</v>
      </c>
      <c r="BE220" s="148">
        <f>IF(N220="základní",J220,0)</f>
        <v>0</v>
      </c>
      <c r="BF220" s="148">
        <f>IF(N220="snížená",J220,0)</f>
        <v>0</v>
      </c>
      <c r="BG220" s="148">
        <f>IF(N220="zákl. přenesená",J220,0)</f>
        <v>0</v>
      </c>
      <c r="BH220" s="148">
        <f>IF(N220="sníž. přenesená",J220,0)</f>
        <v>0</v>
      </c>
      <c r="BI220" s="148">
        <f>IF(N220="nulová",J220,0)</f>
        <v>0</v>
      </c>
      <c r="BJ220" s="15" t="s">
        <v>83</v>
      </c>
      <c r="BK220" s="148">
        <f>ROUND(I220*H220,2)</f>
        <v>0</v>
      </c>
      <c r="BL220" s="15" t="s">
        <v>125</v>
      </c>
      <c r="BM220" s="147" t="s">
        <v>330</v>
      </c>
    </row>
    <row r="221" spans="1:65" s="13" customFormat="1" ht="11.25">
      <c r="B221" s="160"/>
      <c r="D221" s="161" t="s">
        <v>150</v>
      </c>
      <c r="E221" s="162" t="s">
        <v>1</v>
      </c>
      <c r="F221" s="163" t="s">
        <v>331</v>
      </c>
      <c r="H221" s="164">
        <v>9</v>
      </c>
      <c r="I221" s="165"/>
      <c r="L221" s="160"/>
      <c r="M221" s="166"/>
      <c r="N221" s="167"/>
      <c r="O221" s="167"/>
      <c r="P221" s="167"/>
      <c r="Q221" s="167"/>
      <c r="R221" s="167"/>
      <c r="S221" s="167"/>
      <c r="T221" s="168"/>
      <c r="AT221" s="162" t="s">
        <v>150</v>
      </c>
      <c r="AU221" s="162" t="s">
        <v>85</v>
      </c>
      <c r="AV221" s="13" t="s">
        <v>85</v>
      </c>
      <c r="AW221" s="13" t="s">
        <v>31</v>
      </c>
      <c r="AX221" s="13" t="s">
        <v>83</v>
      </c>
      <c r="AY221" s="162" t="s">
        <v>120</v>
      </c>
    </row>
    <row r="222" spans="1:65" s="2" customFormat="1" ht="21.75" customHeight="1">
      <c r="A222" s="30"/>
      <c r="B222" s="135"/>
      <c r="C222" s="136" t="s">
        <v>332</v>
      </c>
      <c r="D222" s="136" t="s">
        <v>121</v>
      </c>
      <c r="E222" s="137" t="s">
        <v>333</v>
      </c>
      <c r="F222" s="138" t="s">
        <v>329</v>
      </c>
      <c r="G222" s="139" t="s">
        <v>217</v>
      </c>
      <c r="H222" s="140">
        <v>18</v>
      </c>
      <c r="I222" s="141"/>
      <c r="J222" s="142">
        <f>ROUND(I222*H222,2)</f>
        <v>0</v>
      </c>
      <c r="K222" s="138" t="s">
        <v>1</v>
      </c>
      <c r="L222" s="31"/>
      <c r="M222" s="143" t="s">
        <v>1</v>
      </c>
      <c r="N222" s="144" t="s">
        <v>40</v>
      </c>
      <c r="O222" s="56"/>
      <c r="P222" s="145">
        <f>O222*H222</f>
        <v>0</v>
      </c>
      <c r="Q222" s="145">
        <v>0.115</v>
      </c>
      <c r="R222" s="145">
        <f>Q222*H222</f>
        <v>2.0700000000000003</v>
      </c>
      <c r="S222" s="145">
        <v>0</v>
      </c>
      <c r="T222" s="146">
        <f>S222*H222</f>
        <v>0</v>
      </c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R222" s="147" t="s">
        <v>125</v>
      </c>
      <c r="AT222" s="147" t="s">
        <v>121</v>
      </c>
      <c r="AU222" s="147" t="s">
        <v>85</v>
      </c>
      <c r="AY222" s="15" t="s">
        <v>120</v>
      </c>
      <c r="BE222" s="148">
        <f>IF(N222="základní",J222,0)</f>
        <v>0</v>
      </c>
      <c r="BF222" s="148">
        <f>IF(N222="snížená",J222,0)</f>
        <v>0</v>
      </c>
      <c r="BG222" s="148">
        <f>IF(N222="zákl. přenesená",J222,0)</f>
        <v>0</v>
      </c>
      <c r="BH222" s="148">
        <f>IF(N222="sníž. přenesená",J222,0)</f>
        <v>0</v>
      </c>
      <c r="BI222" s="148">
        <f>IF(N222="nulová",J222,0)</f>
        <v>0</v>
      </c>
      <c r="BJ222" s="15" t="s">
        <v>83</v>
      </c>
      <c r="BK222" s="148">
        <f>ROUND(I222*H222,2)</f>
        <v>0</v>
      </c>
      <c r="BL222" s="15" t="s">
        <v>125</v>
      </c>
      <c r="BM222" s="147" t="s">
        <v>334</v>
      </c>
    </row>
    <row r="223" spans="1:65" s="13" customFormat="1" ht="22.5">
      <c r="B223" s="160"/>
      <c r="D223" s="161" t="s">
        <v>150</v>
      </c>
      <c r="E223" s="162" t="s">
        <v>1</v>
      </c>
      <c r="F223" s="163" t="s">
        <v>335</v>
      </c>
      <c r="H223" s="164">
        <v>18</v>
      </c>
      <c r="I223" s="165"/>
      <c r="L223" s="160"/>
      <c r="M223" s="166"/>
      <c r="N223" s="167"/>
      <c r="O223" s="167"/>
      <c r="P223" s="167"/>
      <c r="Q223" s="167"/>
      <c r="R223" s="167"/>
      <c r="S223" s="167"/>
      <c r="T223" s="168"/>
      <c r="AT223" s="162" t="s">
        <v>150</v>
      </c>
      <c r="AU223" s="162" t="s">
        <v>85</v>
      </c>
      <c r="AV223" s="13" t="s">
        <v>85</v>
      </c>
      <c r="AW223" s="13" t="s">
        <v>31</v>
      </c>
      <c r="AX223" s="13" t="s">
        <v>83</v>
      </c>
      <c r="AY223" s="162" t="s">
        <v>120</v>
      </c>
    </row>
    <row r="224" spans="1:65" s="2" customFormat="1" ht="16.5" customHeight="1">
      <c r="A224" s="30"/>
      <c r="B224" s="135"/>
      <c r="C224" s="136" t="s">
        <v>336</v>
      </c>
      <c r="D224" s="136" t="s">
        <v>121</v>
      </c>
      <c r="E224" s="137" t="s">
        <v>337</v>
      </c>
      <c r="F224" s="138" t="s">
        <v>338</v>
      </c>
      <c r="G224" s="139" t="s">
        <v>217</v>
      </c>
      <c r="H224" s="140">
        <v>60</v>
      </c>
      <c r="I224" s="141"/>
      <c r="J224" s="142">
        <f>ROUND(I224*H224,2)</f>
        <v>0</v>
      </c>
      <c r="K224" s="138" t="s">
        <v>1</v>
      </c>
      <c r="L224" s="31"/>
      <c r="M224" s="143" t="s">
        <v>1</v>
      </c>
      <c r="N224" s="144" t="s">
        <v>40</v>
      </c>
      <c r="O224" s="56"/>
      <c r="P224" s="145">
        <f>O224*H224</f>
        <v>0</v>
      </c>
      <c r="Q224" s="145">
        <v>0.115</v>
      </c>
      <c r="R224" s="145">
        <f>Q224*H224</f>
        <v>6.9</v>
      </c>
      <c r="S224" s="145">
        <v>0</v>
      </c>
      <c r="T224" s="146">
        <f>S224*H224</f>
        <v>0</v>
      </c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R224" s="147" t="s">
        <v>125</v>
      </c>
      <c r="AT224" s="147" t="s">
        <v>121</v>
      </c>
      <c r="AU224" s="147" t="s">
        <v>85</v>
      </c>
      <c r="AY224" s="15" t="s">
        <v>120</v>
      </c>
      <c r="BE224" s="148">
        <f>IF(N224="základní",J224,0)</f>
        <v>0</v>
      </c>
      <c r="BF224" s="148">
        <f>IF(N224="snížená",J224,0)</f>
        <v>0</v>
      </c>
      <c r="BG224" s="148">
        <f>IF(N224="zákl. přenesená",J224,0)</f>
        <v>0</v>
      </c>
      <c r="BH224" s="148">
        <f>IF(N224="sníž. přenesená",J224,0)</f>
        <v>0</v>
      </c>
      <c r="BI224" s="148">
        <f>IF(N224="nulová",J224,0)</f>
        <v>0</v>
      </c>
      <c r="BJ224" s="15" t="s">
        <v>83</v>
      </c>
      <c r="BK224" s="148">
        <f>ROUND(I224*H224,2)</f>
        <v>0</v>
      </c>
      <c r="BL224" s="15" t="s">
        <v>125</v>
      </c>
      <c r="BM224" s="147" t="s">
        <v>339</v>
      </c>
    </row>
    <row r="225" spans="1:65" s="13" customFormat="1" ht="11.25">
      <c r="B225" s="160"/>
      <c r="D225" s="161" t="s">
        <v>150</v>
      </c>
      <c r="E225" s="162" t="s">
        <v>1</v>
      </c>
      <c r="F225" s="163" t="s">
        <v>340</v>
      </c>
      <c r="H225" s="164">
        <v>60</v>
      </c>
      <c r="I225" s="165"/>
      <c r="L225" s="160"/>
      <c r="M225" s="166"/>
      <c r="N225" s="167"/>
      <c r="O225" s="167"/>
      <c r="P225" s="167"/>
      <c r="Q225" s="167"/>
      <c r="R225" s="167"/>
      <c r="S225" s="167"/>
      <c r="T225" s="168"/>
      <c r="AT225" s="162" t="s">
        <v>150</v>
      </c>
      <c r="AU225" s="162" t="s">
        <v>85</v>
      </c>
      <c r="AV225" s="13" t="s">
        <v>85</v>
      </c>
      <c r="AW225" s="13" t="s">
        <v>31</v>
      </c>
      <c r="AX225" s="13" t="s">
        <v>83</v>
      </c>
      <c r="AY225" s="162" t="s">
        <v>120</v>
      </c>
    </row>
    <row r="226" spans="1:65" s="2" customFormat="1" ht="21.75" customHeight="1">
      <c r="A226" s="30"/>
      <c r="B226" s="135"/>
      <c r="C226" s="136" t="s">
        <v>341</v>
      </c>
      <c r="D226" s="136" t="s">
        <v>121</v>
      </c>
      <c r="E226" s="137" t="s">
        <v>342</v>
      </c>
      <c r="F226" s="138" t="s">
        <v>343</v>
      </c>
      <c r="G226" s="139" t="s">
        <v>217</v>
      </c>
      <c r="H226" s="140">
        <v>60</v>
      </c>
      <c r="I226" s="141"/>
      <c r="J226" s="142">
        <f>ROUND(I226*H226,2)</f>
        <v>0</v>
      </c>
      <c r="K226" s="138" t="s">
        <v>129</v>
      </c>
      <c r="L226" s="31"/>
      <c r="M226" s="143" t="s">
        <v>1</v>
      </c>
      <c r="N226" s="144" t="s">
        <v>40</v>
      </c>
      <c r="O226" s="56"/>
      <c r="P226" s="145">
        <f>O226*H226</f>
        <v>0</v>
      </c>
      <c r="Q226" s="145">
        <v>0.184</v>
      </c>
      <c r="R226" s="145">
        <f>Q226*H226</f>
        <v>11.04</v>
      </c>
      <c r="S226" s="145">
        <v>0</v>
      </c>
      <c r="T226" s="146">
        <f>S226*H226</f>
        <v>0</v>
      </c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R226" s="147" t="s">
        <v>125</v>
      </c>
      <c r="AT226" s="147" t="s">
        <v>121</v>
      </c>
      <c r="AU226" s="147" t="s">
        <v>85</v>
      </c>
      <c r="AY226" s="15" t="s">
        <v>120</v>
      </c>
      <c r="BE226" s="148">
        <f>IF(N226="základní",J226,0)</f>
        <v>0</v>
      </c>
      <c r="BF226" s="148">
        <f>IF(N226="snížená",J226,0)</f>
        <v>0</v>
      </c>
      <c r="BG226" s="148">
        <f>IF(N226="zákl. přenesená",J226,0)</f>
        <v>0</v>
      </c>
      <c r="BH226" s="148">
        <f>IF(N226="sníž. přenesená",J226,0)</f>
        <v>0</v>
      </c>
      <c r="BI226" s="148">
        <f>IF(N226="nulová",J226,0)</f>
        <v>0</v>
      </c>
      <c r="BJ226" s="15" t="s">
        <v>83</v>
      </c>
      <c r="BK226" s="148">
        <f>ROUND(I226*H226,2)</f>
        <v>0</v>
      </c>
      <c r="BL226" s="15" t="s">
        <v>125</v>
      </c>
      <c r="BM226" s="147" t="s">
        <v>344</v>
      </c>
    </row>
    <row r="227" spans="1:65" s="13" customFormat="1" ht="11.25">
      <c r="B227" s="160"/>
      <c r="D227" s="161" t="s">
        <v>150</v>
      </c>
      <c r="E227" s="162" t="s">
        <v>1</v>
      </c>
      <c r="F227" s="163" t="s">
        <v>345</v>
      </c>
      <c r="H227" s="164">
        <v>60</v>
      </c>
      <c r="I227" s="165"/>
      <c r="L227" s="160"/>
      <c r="M227" s="166"/>
      <c r="N227" s="167"/>
      <c r="O227" s="167"/>
      <c r="P227" s="167"/>
      <c r="Q227" s="167"/>
      <c r="R227" s="167"/>
      <c r="S227" s="167"/>
      <c r="T227" s="168"/>
      <c r="AT227" s="162" t="s">
        <v>150</v>
      </c>
      <c r="AU227" s="162" t="s">
        <v>85</v>
      </c>
      <c r="AV227" s="13" t="s">
        <v>85</v>
      </c>
      <c r="AW227" s="13" t="s">
        <v>31</v>
      </c>
      <c r="AX227" s="13" t="s">
        <v>83</v>
      </c>
      <c r="AY227" s="162" t="s">
        <v>120</v>
      </c>
    </row>
    <row r="228" spans="1:65" s="2" customFormat="1" ht="21.75" customHeight="1">
      <c r="A228" s="30"/>
      <c r="B228" s="135"/>
      <c r="C228" s="136" t="s">
        <v>346</v>
      </c>
      <c r="D228" s="136" t="s">
        <v>121</v>
      </c>
      <c r="E228" s="137" t="s">
        <v>347</v>
      </c>
      <c r="F228" s="138" t="s">
        <v>348</v>
      </c>
      <c r="G228" s="139" t="s">
        <v>217</v>
      </c>
      <c r="H228" s="140">
        <v>137.99</v>
      </c>
      <c r="I228" s="141"/>
      <c r="J228" s="142">
        <f>ROUND(I228*H228,2)</f>
        <v>0</v>
      </c>
      <c r="K228" s="138" t="s">
        <v>129</v>
      </c>
      <c r="L228" s="31"/>
      <c r="M228" s="143" t="s">
        <v>1</v>
      </c>
      <c r="N228" s="144" t="s">
        <v>40</v>
      </c>
      <c r="O228" s="56"/>
      <c r="P228" s="145">
        <f>O228*H228</f>
        <v>0</v>
      </c>
      <c r="Q228" s="145">
        <v>0.23</v>
      </c>
      <c r="R228" s="145">
        <f>Q228*H228</f>
        <v>31.737700000000004</v>
      </c>
      <c r="S228" s="145">
        <v>0</v>
      </c>
      <c r="T228" s="146">
        <f>S228*H228</f>
        <v>0</v>
      </c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R228" s="147" t="s">
        <v>125</v>
      </c>
      <c r="AT228" s="147" t="s">
        <v>121</v>
      </c>
      <c r="AU228" s="147" t="s">
        <v>85</v>
      </c>
      <c r="AY228" s="15" t="s">
        <v>120</v>
      </c>
      <c r="BE228" s="148">
        <f>IF(N228="základní",J228,0)</f>
        <v>0</v>
      </c>
      <c r="BF228" s="148">
        <f>IF(N228="snížená",J228,0)</f>
        <v>0</v>
      </c>
      <c r="BG228" s="148">
        <f>IF(N228="zákl. přenesená",J228,0)</f>
        <v>0</v>
      </c>
      <c r="BH228" s="148">
        <f>IF(N228="sníž. přenesená",J228,0)</f>
        <v>0</v>
      </c>
      <c r="BI228" s="148">
        <f>IF(N228="nulová",J228,0)</f>
        <v>0</v>
      </c>
      <c r="BJ228" s="15" t="s">
        <v>83</v>
      </c>
      <c r="BK228" s="148">
        <f>ROUND(I228*H228,2)</f>
        <v>0</v>
      </c>
      <c r="BL228" s="15" t="s">
        <v>125</v>
      </c>
      <c r="BM228" s="147" t="s">
        <v>349</v>
      </c>
    </row>
    <row r="229" spans="1:65" s="13" customFormat="1" ht="11.25">
      <c r="B229" s="160"/>
      <c r="D229" s="161" t="s">
        <v>150</v>
      </c>
      <c r="E229" s="162" t="s">
        <v>1</v>
      </c>
      <c r="F229" s="163" t="s">
        <v>350</v>
      </c>
      <c r="H229" s="164">
        <v>28.27</v>
      </c>
      <c r="I229" s="165"/>
      <c r="L229" s="160"/>
      <c r="M229" s="166"/>
      <c r="N229" s="167"/>
      <c r="O229" s="167"/>
      <c r="P229" s="167"/>
      <c r="Q229" s="167"/>
      <c r="R229" s="167"/>
      <c r="S229" s="167"/>
      <c r="T229" s="168"/>
      <c r="AT229" s="162" t="s">
        <v>150</v>
      </c>
      <c r="AU229" s="162" t="s">
        <v>85</v>
      </c>
      <c r="AV229" s="13" t="s">
        <v>85</v>
      </c>
      <c r="AW229" s="13" t="s">
        <v>31</v>
      </c>
      <c r="AX229" s="13" t="s">
        <v>75</v>
      </c>
      <c r="AY229" s="162" t="s">
        <v>120</v>
      </c>
    </row>
    <row r="230" spans="1:65" s="13" customFormat="1" ht="11.25">
      <c r="B230" s="160"/>
      <c r="D230" s="161" t="s">
        <v>150</v>
      </c>
      <c r="E230" s="162" t="s">
        <v>1</v>
      </c>
      <c r="F230" s="163" t="s">
        <v>351</v>
      </c>
      <c r="H230" s="164">
        <v>49.76</v>
      </c>
      <c r="I230" s="165"/>
      <c r="L230" s="160"/>
      <c r="M230" s="166"/>
      <c r="N230" s="167"/>
      <c r="O230" s="167"/>
      <c r="P230" s="167"/>
      <c r="Q230" s="167"/>
      <c r="R230" s="167"/>
      <c r="S230" s="167"/>
      <c r="T230" s="168"/>
      <c r="AT230" s="162" t="s">
        <v>150</v>
      </c>
      <c r="AU230" s="162" t="s">
        <v>85</v>
      </c>
      <c r="AV230" s="13" t="s">
        <v>85</v>
      </c>
      <c r="AW230" s="13" t="s">
        <v>31</v>
      </c>
      <c r="AX230" s="13" t="s">
        <v>75</v>
      </c>
      <c r="AY230" s="162" t="s">
        <v>120</v>
      </c>
    </row>
    <row r="231" spans="1:65" s="13" customFormat="1" ht="11.25">
      <c r="B231" s="160"/>
      <c r="D231" s="161" t="s">
        <v>150</v>
      </c>
      <c r="E231" s="162" t="s">
        <v>1</v>
      </c>
      <c r="F231" s="163" t="s">
        <v>352</v>
      </c>
      <c r="H231" s="164">
        <v>25.75</v>
      </c>
      <c r="I231" s="165"/>
      <c r="L231" s="160"/>
      <c r="M231" s="166"/>
      <c r="N231" s="167"/>
      <c r="O231" s="167"/>
      <c r="P231" s="167"/>
      <c r="Q231" s="167"/>
      <c r="R231" s="167"/>
      <c r="S231" s="167"/>
      <c r="T231" s="168"/>
      <c r="AT231" s="162" t="s">
        <v>150</v>
      </c>
      <c r="AU231" s="162" t="s">
        <v>85</v>
      </c>
      <c r="AV231" s="13" t="s">
        <v>85</v>
      </c>
      <c r="AW231" s="13" t="s">
        <v>31</v>
      </c>
      <c r="AX231" s="13" t="s">
        <v>75</v>
      </c>
      <c r="AY231" s="162" t="s">
        <v>120</v>
      </c>
    </row>
    <row r="232" spans="1:65" s="13" customFormat="1" ht="11.25">
      <c r="B232" s="160"/>
      <c r="D232" s="161" t="s">
        <v>150</v>
      </c>
      <c r="E232" s="162" t="s">
        <v>1</v>
      </c>
      <c r="F232" s="163" t="s">
        <v>353</v>
      </c>
      <c r="H232" s="164">
        <v>34.21</v>
      </c>
      <c r="I232" s="165"/>
      <c r="L232" s="160"/>
      <c r="M232" s="166"/>
      <c r="N232" s="167"/>
      <c r="O232" s="167"/>
      <c r="P232" s="167"/>
      <c r="Q232" s="167"/>
      <c r="R232" s="167"/>
      <c r="S232" s="167"/>
      <c r="T232" s="168"/>
      <c r="AT232" s="162" t="s">
        <v>150</v>
      </c>
      <c r="AU232" s="162" t="s">
        <v>85</v>
      </c>
      <c r="AV232" s="13" t="s">
        <v>85</v>
      </c>
      <c r="AW232" s="13" t="s">
        <v>31</v>
      </c>
      <c r="AX232" s="13" t="s">
        <v>75</v>
      </c>
      <c r="AY232" s="162" t="s">
        <v>120</v>
      </c>
    </row>
    <row r="233" spans="1:65" s="2" customFormat="1" ht="21.75" customHeight="1">
      <c r="A233" s="30"/>
      <c r="B233" s="135"/>
      <c r="C233" s="136" t="s">
        <v>354</v>
      </c>
      <c r="D233" s="136" t="s">
        <v>121</v>
      </c>
      <c r="E233" s="137" t="s">
        <v>355</v>
      </c>
      <c r="F233" s="138" t="s">
        <v>348</v>
      </c>
      <c r="G233" s="139" t="s">
        <v>217</v>
      </c>
      <c r="H233" s="140">
        <v>18</v>
      </c>
      <c r="I233" s="141"/>
      <c r="J233" s="142">
        <f>ROUND(I233*H233,2)</f>
        <v>0</v>
      </c>
      <c r="K233" s="138" t="s">
        <v>1</v>
      </c>
      <c r="L233" s="31"/>
      <c r="M233" s="143" t="s">
        <v>1</v>
      </c>
      <c r="N233" s="144" t="s">
        <v>40</v>
      </c>
      <c r="O233" s="56"/>
      <c r="P233" s="145">
        <f>O233*H233</f>
        <v>0</v>
      </c>
      <c r="Q233" s="145">
        <v>0.23</v>
      </c>
      <c r="R233" s="145">
        <f>Q233*H233</f>
        <v>4.1400000000000006</v>
      </c>
      <c r="S233" s="145">
        <v>0</v>
      </c>
      <c r="T233" s="146">
        <f>S233*H233</f>
        <v>0</v>
      </c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R233" s="147" t="s">
        <v>125</v>
      </c>
      <c r="AT233" s="147" t="s">
        <v>121</v>
      </c>
      <c r="AU233" s="147" t="s">
        <v>85</v>
      </c>
      <c r="AY233" s="15" t="s">
        <v>120</v>
      </c>
      <c r="BE233" s="148">
        <f>IF(N233="základní",J233,0)</f>
        <v>0</v>
      </c>
      <c r="BF233" s="148">
        <f>IF(N233="snížená",J233,0)</f>
        <v>0</v>
      </c>
      <c r="BG233" s="148">
        <f>IF(N233="zákl. přenesená",J233,0)</f>
        <v>0</v>
      </c>
      <c r="BH233" s="148">
        <f>IF(N233="sníž. přenesená",J233,0)</f>
        <v>0</v>
      </c>
      <c r="BI233" s="148">
        <f>IF(N233="nulová",J233,0)</f>
        <v>0</v>
      </c>
      <c r="BJ233" s="15" t="s">
        <v>83</v>
      </c>
      <c r="BK233" s="148">
        <f>ROUND(I233*H233,2)</f>
        <v>0</v>
      </c>
      <c r="BL233" s="15" t="s">
        <v>125</v>
      </c>
      <c r="BM233" s="147" t="s">
        <v>356</v>
      </c>
    </row>
    <row r="234" spans="1:65" s="13" customFormat="1" ht="22.5">
      <c r="B234" s="160"/>
      <c r="D234" s="161" t="s">
        <v>150</v>
      </c>
      <c r="E234" s="162" t="s">
        <v>1</v>
      </c>
      <c r="F234" s="163" t="s">
        <v>357</v>
      </c>
      <c r="H234" s="164">
        <v>18</v>
      </c>
      <c r="I234" s="165"/>
      <c r="L234" s="160"/>
      <c r="M234" s="166"/>
      <c r="N234" s="167"/>
      <c r="O234" s="167"/>
      <c r="P234" s="167"/>
      <c r="Q234" s="167"/>
      <c r="R234" s="167"/>
      <c r="S234" s="167"/>
      <c r="T234" s="168"/>
      <c r="AT234" s="162" t="s">
        <v>150</v>
      </c>
      <c r="AU234" s="162" t="s">
        <v>85</v>
      </c>
      <c r="AV234" s="13" t="s">
        <v>85</v>
      </c>
      <c r="AW234" s="13" t="s">
        <v>31</v>
      </c>
      <c r="AX234" s="13" t="s">
        <v>83</v>
      </c>
      <c r="AY234" s="162" t="s">
        <v>120</v>
      </c>
    </row>
    <row r="235" spans="1:65" s="2" customFormat="1" ht="21.75" customHeight="1">
      <c r="A235" s="30"/>
      <c r="B235" s="135"/>
      <c r="C235" s="136" t="s">
        <v>358</v>
      </c>
      <c r="D235" s="136" t="s">
        <v>121</v>
      </c>
      <c r="E235" s="137" t="s">
        <v>359</v>
      </c>
      <c r="F235" s="138" t="s">
        <v>360</v>
      </c>
      <c r="G235" s="139" t="s">
        <v>217</v>
      </c>
      <c r="H235" s="140">
        <v>72</v>
      </c>
      <c r="I235" s="141"/>
      <c r="J235" s="142">
        <f>ROUND(I235*H235,2)</f>
        <v>0</v>
      </c>
      <c r="K235" s="138" t="s">
        <v>129</v>
      </c>
      <c r="L235" s="31"/>
      <c r="M235" s="143" t="s">
        <v>1</v>
      </c>
      <c r="N235" s="144" t="s">
        <v>40</v>
      </c>
      <c r="O235" s="56"/>
      <c r="P235" s="145">
        <f>O235*H235</f>
        <v>0</v>
      </c>
      <c r="Q235" s="145">
        <v>0.34499999999999997</v>
      </c>
      <c r="R235" s="145">
        <f>Q235*H235</f>
        <v>24.839999999999996</v>
      </c>
      <c r="S235" s="145">
        <v>0</v>
      </c>
      <c r="T235" s="146">
        <f>S235*H235</f>
        <v>0</v>
      </c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R235" s="147" t="s">
        <v>125</v>
      </c>
      <c r="AT235" s="147" t="s">
        <v>121</v>
      </c>
      <c r="AU235" s="147" t="s">
        <v>85</v>
      </c>
      <c r="AY235" s="15" t="s">
        <v>120</v>
      </c>
      <c r="BE235" s="148">
        <f>IF(N235="základní",J235,0)</f>
        <v>0</v>
      </c>
      <c r="BF235" s="148">
        <f>IF(N235="snížená",J235,0)</f>
        <v>0</v>
      </c>
      <c r="BG235" s="148">
        <f>IF(N235="zákl. přenesená",J235,0)</f>
        <v>0</v>
      </c>
      <c r="BH235" s="148">
        <f>IF(N235="sníž. přenesená",J235,0)</f>
        <v>0</v>
      </c>
      <c r="BI235" s="148">
        <f>IF(N235="nulová",J235,0)</f>
        <v>0</v>
      </c>
      <c r="BJ235" s="15" t="s">
        <v>83</v>
      </c>
      <c r="BK235" s="148">
        <f>ROUND(I235*H235,2)</f>
        <v>0</v>
      </c>
      <c r="BL235" s="15" t="s">
        <v>125</v>
      </c>
      <c r="BM235" s="147" t="s">
        <v>361</v>
      </c>
    </row>
    <row r="236" spans="1:65" s="13" customFormat="1" ht="11.25">
      <c r="B236" s="160"/>
      <c r="D236" s="161" t="s">
        <v>150</v>
      </c>
      <c r="E236" s="162" t="s">
        <v>1</v>
      </c>
      <c r="F236" s="163" t="s">
        <v>362</v>
      </c>
      <c r="H236" s="164">
        <v>60</v>
      </c>
      <c r="I236" s="165"/>
      <c r="L236" s="160"/>
      <c r="M236" s="166"/>
      <c r="N236" s="167"/>
      <c r="O236" s="167"/>
      <c r="P236" s="167"/>
      <c r="Q236" s="167"/>
      <c r="R236" s="167"/>
      <c r="S236" s="167"/>
      <c r="T236" s="168"/>
      <c r="AT236" s="162" t="s">
        <v>150</v>
      </c>
      <c r="AU236" s="162" t="s">
        <v>85</v>
      </c>
      <c r="AV236" s="13" t="s">
        <v>85</v>
      </c>
      <c r="AW236" s="13" t="s">
        <v>31</v>
      </c>
      <c r="AX236" s="13" t="s">
        <v>75</v>
      </c>
      <c r="AY236" s="162" t="s">
        <v>120</v>
      </c>
    </row>
    <row r="237" spans="1:65" s="13" customFormat="1" ht="11.25">
      <c r="B237" s="160"/>
      <c r="D237" s="161" t="s">
        <v>150</v>
      </c>
      <c r="E237" s="162" t="s">
        <v>1</v>
      </c>
      <c r="F237" s="163" t="s">
        <v>241</v>
      </c>
      <c r="H237" s="164">
        <v>12</v>
      </c>
      <c r="I237" s="165"/>
      <c r="L237" s="160"/>
      <c r="M237" s="166"/>
      <c r="N237" s="167"/>
      <c r="O237" s="167"/>
      <c r="P237" s="167"/>
      <c r="Q237" s="167"/>
      <c r="R237" s="167"/>
      <c r="S237" s="167"/>
      <c r="T237" s="168"/>
      <c r="AT237" s="162" t="s">
        <v>150</v>
      </c>
      <c r="AU237" s="162" t="s">
        <v>85</v>
      </c>
      <c r="AV237" s="13" t="s">
        <v>85</v>
      </c>
      <c r="AW237" s="13" t="s">
        <v>31</v>
      </c>
      <c r="AX237" s="13" t="s">
        <v>75</v>
      </c>
      <c r="AY237" s="162" t="s">
        <v>120</v>
      </c>
    </row>
    <row r="238" spans="1:65" s="2" customFormat="1" ht="24.2" customHeight="1">
      <c r="A238" s="30"/>
      <c r="B238" s="135"/>
      <c r="C238" s="136" t="s">
        <v>363</v>
      </c>
      <c r="D238" s="136" t="s">
        <v>121</v>
      </c>
      <c r="E238" s="137" t="s">
        <v>364</v>
      </c>
      <c r="F238" s="138" t="s">
        <v>365</v>
      </c>
      <c r="G238" s="139" t="s">
        <v>217</v>
      </c>
      <c r="H238" s="140">
        <v>52.49</v>
      </c>
      <c r="I238" s="141"/>
      <c r="J238" s="142">
        <f>ROUND(I238*H238,2)</f>
        <v>0</v>
      </c>
      <c r="K238" s="138" t="s">
        <v>1</v>
      </c>
      <c r="L238" s="31"/>
      <c r="M238" s="143" t="s">
        <v>1</v>
      </c>
      <c r="N238" s="144" t="s">
        <v>40</v>
      </c>
      <c r="O238" s="56"/>
      <c r="P238" s="145">
        <f>O238*H238</f>
        <v>0</v>
      </c>
      <c r="Q238" s="145">
        <v>0.34499999999999997</v>
      </c>
      <c r="R238" s="145">
        <f>Q238*H238</f>
        <v>18.10905</v>
      </c>
      <c r="S238" s="145">
        <v>0</v>
      </c>
      <c r="T238" s="146">
        <f>S238*H238</f>
        <v>0</v>
      </c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R238" s="147" t="s">
        <v>125</v>
      </c>
      <c r="AT238" s="147" t="s">
        <v>121</v>
      </c>
      <c r="AU238" s="147" t="s">
        <v>85</v>
      </c>
      <c r="AY238" s="15" t="s">
        <v>120</v>
      </c>
      <c r="BE238" s="148">
        <f>IF(N238="základní",J238,0)</f>
        <v>0</v>
      </c>
      <c r="BF238" s="148">
        <f>IF(N238="snížená",J238,0)</f>
        <v>0</v>
      </c>
      <c r="BG238" s="148">
        <f>IF(N238="zákl. přenesená",J238,0)</f>
        <v>0</v>
      </c>
      <c r="BH238" s="148">
        <f>IF(N238="sníž. přenesená",J238,0)</f>
        <v>0</v>
      </c>
      <c r="BI238" s="148">
        <f>IF(N238="nulová",J238,0)</f>
        <v>0</v>
      </c>
      <c r="BJ238" s="15" t="s">
        <v>83</v>
      </c>
      <c r="BK238" s="148">
        <f>ROUND(I238*H238,2)</f>
        <v>0</v>
      </c>
      <c r="BL238" s="15" t="s">
        <v>125</v>
      </c>
      <c r="BM238" s="147" t="s">
        <v>366</v>
      </c>
    </row>
    <row r="239" spans="1:65" s="13" customFormat="1" ht="22.5">
      <c r="B239" s="160"/>
      <c r="D239" s="161" t="s">
        <v>150</v>
      </c>
      <c r="E239" s="162" t="s">
        <v>1</v>
      </c>
      <c r="F239" s="163" t="s">
        <v>367</v>
      </c>
      <c r="H239" s="164">
        <v>52.49</v>
      </c>
      <c r="I239" s="165"/>
      <c r="L239" s="160"/>
      <c r="M239" s="166"/>
      <c r="N239" s="167"/>
      <c r="O239" s="167"/>
      <c r="P239" s="167"/>
      <c r="Q239" s="167"/>
      <c r="R239" s="167"/>
      <c r="S239" s="167"/>
      <c r="T239" s="168"/>
      <c r="AT239" s="162" t="s">
        <v>150</v>
      </c>
      <c r="AU239" s="162" t="s">
        <v>85</v>
      </c>
      <c r="AV239" s="13" t="s">
        <v>85</v>
      </c>
      <c r="AW239" s="13" t="s">
        <v>31</v>
      </c>
      <c r="AX239" s="13" t="s">
        <v>83</v>
      </c>
      <c r="AY239" s="162" t="s">
        <v>120</v>
      </c>
    </row>
    <row r="240" spans="1:65" s="2" customFormat="1" ht="21.75" customHeight="1">
      <c r="A240" s="30"/>
      <c r="B240" s="135"/>
      <c r="C240" s="136" t="s">
        <v>92</v>
      </c>
      <c r="D240" s="136" t="s">
        <v>121</v>
      </c>
      <c r="E240" s="137" t="s">
        <v>368</v>
      </c>
      <c r="F240" s="138" t="s">
        <v>369</v>
      </c>
      <c r="G240" s="139" t="s">
        <v>217</v>
      </c>
      <c r="H240" s="140">
        <v>49.76</v>
      </c>
      <c r="I240" s="141"/>
      <c r="J240" s="142">
        <f>ROUND(I240*H240,2)</f>
        <v>0</v>
      </c>
      <c r="K240" s="138" t="s">
        <v>129</v>
      </c>
      <c r="L240" s="31"/>
      <c r="M240" s="143" t="s">
        <v>1</v>
      </c>
      <c r="N240" s="144" t="s">
        <v>40</v>
      </c>
      <c r="O240" s="56"/>
      <c r="P240" s="145">
        <f>O240*H240</f>
        <v>0</v>
      </c>
      <c r="Q240" s="145">
        <v>0.46</v>
      </c>
      <c r="R240" s="145">
        <f>Q240*H240</f>
        <v>22.889600000000002</v>
      </c>
      <c r="S240" s="145">
        <v>0</v>
      </c>
      <c r="T240" s="146">
        <f>S240*H240</f>
        <v>0</v>
      </c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R240" s="147" t="s">
        <v>125</v>
      </c>
      <c r="AT240" s="147" t="s">
        <v>121</v>
      </c>
      <c r="AU240" s="147" t="s">
        <v>85</v>
      </c>
      <c r="AY240" s="15" t="s">
        <v>120</v>
      </c>
      <c r="BE240" s="148">
        <f>IF(N240="základní",J240,0)</f>
        <v>0</v>
      </c>
      <c r="BF240" s="148">
        <f>IF(N240="snížená",J240,0)</f>
        <v>0</v>
      </c>
      <c r="BG240" s="148">
        <f>IF(N240="zákl. přenesená",J240,0)</f>
        <v>0</v>
      </c>
      <c r="BH240" s="148">
        <f>IF(N240="sníž. přenesená",J240,0)</f>
        <v>0</v>
      </c>
      <c r="BI240" s="148">
        <f>IF(N240="nulová",J240,0)</f>
        <v>0</v>
      </c>
      <c r="BJ240" s="15" t="s">
        <v>83</v>
      </c>
      <c r="BK240" s="148">
        <f>ROUND(I240*H240,2)</f>
        <v>0</v>
      </c>
      <c r="BL240" s="15" t="s">
        <v>125</v>
      </c>
      <c r="BM240" s="147" t="s">
        <v>370</v>
      </c>
    </row>
    <row r="241" spans="1:65" s="13" customFormat="1" ht="11.25">
      <c r="B241" s="160"/>
      <c r="D241" s="161" t="s">
        <v>150</v>
      </c>
      <c r="E241" s="162" t="s">
        <v>1</v>
      </c>
      <c r="F241" s="163" t="s">
        <v>371</v>
      </c>
      <c r="H241" s="164">
        <v>49.76</v>
      </c>
      <c r="I241" s="165"/>
      <c r="L241" s="160"/>
      <c r="M241" s="166"/>
      <c r="N241" s="167"/>
      <c r="O241" s="167"/>
      <c r="P241" s="167"/>
      <c r="Q241" s="167"/>
      <c r="R241" s="167"/>
      <c r="S241" s="167"/>
      <c r="T241" s="168"/>
      <c r="AT241" s="162" t="s">
        <v>150</v>
      </c>
      <c r="AU241" s="162" t="s">
        <v>85</v>
      </c>
      <c r="AV241" s="13" t="s">
        <v>85</v>
      </c>
      <c r="AW241" s="13" t="s">
        <v>31</v>
      </c>
      <c r="AX241" s="13" t="s">
        <v>83</v>
      </c>
      <c r="AY241" s="162" t="s">
        <v>120</v>
      </c>
    </row>
    <row r="242" spans="1:65" s="2" customFormat="1" ht="24.2" customHeight="1">
      <c r="A242" s="30"/>
      <c r="B242" s="135"/>
      <c r="C242" s="136" t="s">
        <v>372</v>
      </c>
      <c r="D242" s="136" t="s">
        <v>121</v>
      </c>
      <c r="E242" s="137" t="s">
        <v>373</v>
      </c>
      <c r="F242" s="138" t="s">
        <v>374</v>
      </c>
      <c r="G242" s="139" t="s">
        <v>217</v>
      </c>
      <c r="H242" s="140">
        <v>52.49</v>
      </c>
      <c r="I242" s="141"/>
      <c r="J242" s="142">
        <f>ROUND(I242*H242,2)</f>
        <v>0</v>
      </c>
      <c r="K242" s="138" t="s">
        <v>1</v>
      </c>
      <c r="L242" s="31"/>
      <c r="M242" s="143" t="s">
        <v>1</v>
      </c>
      <c r="N242" s="144" t="s">
        <v>40</v>
      </c>
      <c r="O242" s="56"/>
      <c r="P242" s="145">
        <f>O242*H242</f>
        <v>0</v>
      </c>
      <c r="Q242" s="145">
        <v>0.46</v>
      </c>
      <c r="R242" s="145">
        <f>Q242*H242</f>
        <v>24.145400000000002</v>
      </c>
      <c r="S242" s="145">
        <v>0</v>
      </c>
      <c r="T242" s="146">
        <f>S242*H242</f>
        <v>0</v>
      </c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R242" s="147" t="s">
        <v>125</v>
      </c>
      <c r="AT242" s="147" t="s">
        <v>121</v>
      </c>
      <c r="AU242" s="147" t="s">
        <v>85</v>
      </c>
      <c r="AY242" s="15" t="s">
        <v>120</v>
      </c>
      <c r="BE242" s="148">
        <f>IF(N242="základní",J242,0)</f>
        <v>0</v>
      </c>
      <c r="BF242" s="148">
        <f>IF(N242="snížená",J242,0)</f>
        <v>0</v>
      </c>
      <c r="BG242" s="148">
        <f>IF(N242="zákl. přenesená",J242,0)</f>
        <v>0</v>
      </c>
      <c r="BH242" s="148">
        <f>IF(N242="sníž. přenesená",J242,0)</f>
        <v>0</v>
      </c>
      <c r="BI242" s="148">
        <f>IF(N242="nulová",J242,0)</f>
        <v>0</v>
      </c>
      <c r="BJ242" s="15" t="s">
        <v>83</v>
      </c>
      <c r="BK242" s="148">
        <f>ROUND(I242*H242,2)</f>
        <v>0</v>
      </c>
      <c r="BL242" s="15" t="s">
        <v>125</v>
      </c>
      <c r="BM242" s="147" t="s">
        <v>375</v>
      </c>
    </row>
    <row r="243" spans="1:65" s="13" customFormat="1" ht="22.5">
      <c r="B243" s="160"/>
      <c r="D243" s="161" t="s">
        <v>150</v>
      </c>
      <c r="E243" s="162" t="s">
        <v>1</v>
      </c>
      <c r="F243" s="163" t="s">
        <v>376</v>
      </c>
      <c r="H243" s="164">
        <v>52.49</v>
      </c>
      <c r="I243" s="165"/>
      <c r="L243" s="160"/>
      <c r="M243" s="166"/>
      <c r="N243" s="167"/>
      <c r="O243" s="167"/>
      <c r="P243" s="167"/>
      <c r="Q243" s="167"/>
      <c r="R243" s="167"/>
      <c r="S243" s="167"/>
      <c r="T243" s="168"/>
      <c r="AT243" s="162" t="s">
        <v>150</v>
      </c>
      <c r="AU243" s="162" t="s">
        <v>85</v>
      </c>
      <c r="AV243" s="13" t="s">
        <v>85</v>
      </c>
      <c r="AW243" s="13" t="s">
        <v>31</v>
      </c>
      <c r="AX243" s="13" t="s">
        <v>83</v>
      </c>
      <c r="AY243" s="162" t="s">
        <v>120</v>
      </c>
    </row>
    <row r="244" spans="1:65" s="2" customFormat="1" ht="24.2" customHeight="1">
      <c r="A244" s="30"/>
      <c r="B244" s="135"/>
      <c r="C244" s="136" t="s">
        <v>377</v>
      </c>
      <c r="D244" s="136" t="s">
        <v>121</v>
      </c>
      <c r="E244" s="137" t="s">
        <v>378</v>
      </c>
      <c r="F244" s="138" t="s">
        <v>379</v>
      </c>
      <c r="G244" s="139" t="s">
        <v>217</v>
      </c>
      <c r="H244" s="140">
        <v>162</v>
      </c>
      <c r="I244" s="141"/>
      <c r="J244" s="142">
        <f>ROUND(I244*H244,2)</f>
        <v>0</v>
      </c>
      <c r="K244" s="138" t="s">
        <v>129</v>
      </c>
      <c r="L244" s="31"/>
      <c r="M244" s="143" t="s">
        <v>1</v>
      </c>
      <c r="N244" s="144" t="s">
        <v>40</v>
      </c>
      <c r="O244" s="56"/>
      <c r="P244" s="145">
        <f>O244*H244</f>
        <v>0</v>
      </c>
      <c r="Q244" s="145">
        <v>0</v>
      </c>
      <c r="R244" s="145">
        <f>Q244*H244</f>
        <v>0</v>
      </c>
      <c r="S244" s="145">
        <v>0</v>
      </c>
      <c r="T244" s="146">
        <f>S244*H244</f>
        <v>0</v>
      </c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R244" s="147" t="s">
        <v>125</v>
      </c>
      <c r="AT244" s="147" t="s">
        <v>121</v>
      </c>
      <c r="AU244" s="147" t="s">
        <v>85</v>
      </c>
      <c r="AY244" s="15" t="s">
        <v>120</v>
      </c>
      <c r="BE244" s="148">
        <f>IF(N244="základní",J244,0)</f>
        <v>0</v>
      </c>
      <c r="BF244" s="148">
        <f>IF(N244="snížená",J244,0)</f>
        <v>0</v>
      </c>
      <c r="BG244" s="148">
        <f>IF(N244="zákl. přenesená",J244,0)</f>
        <v>0</v>
      </c>
      <c r="BH244" s="148">
        <f>IF(N244="sníž. přenesená",J244,0)</f>
        <v>0</v>
      </c>
      <c r="BI244" s="148">
        <f>IF(N244="nulová",J244,0)</f>
        <v>0</v>
      </c>
      <c r="BJ244" s="15" t="s">
        <v>83</v>
      </c>
      <c r="BK244" s="148">
        <f>ROUND(I244*H244,2)</f>
        <v>0</v>
      </c>
      <c r="BL244" s="15" t="s">
        <v>125</v>
      </c>
      <c r="BM244" s="147" t="s">
        <v>380</v>
      </c>
    </row>
    <row r="245" spans="1:65" s="13" customFormat="1" ht="11.25">
      <c r="B245" s="160"/>
      <c r="D245" s="161" t="s">
        <v>150</v>
      </c>
      <c r="E245" s="162" t="s">
        <v>1</v>
      </c>
      <c r="F245" s="163" t="s">
        <v>381</v>
      </c>
      <c r="H245" s="164">
        <v>162</v>
      </c>
      <c r="I245" s="165"/>
      <c r="L245" s="160"/>
      <c r="M245" s="166"/>
      <c r="N245" s="167"/>
      <c r="O245" s="167"/>
      <c r="P245" s="167"/>
      <c r="Q245" s="167"/>
      <c r="R245" s="167"/>
      <c r="S245" s="167"/>
      <c r="T245" s="168"/>
      <c r="AT245" s="162" t="s">
        <v>150</v>
      </c>
      <c r="AU245" s="162" t="s">
        <v>85</v>
      </c>
      <c r="AV245" s="13" t="s">
        <v>85</v>
      </c>
      <c r="AW245" s="13" t="s">
        <v>31</v>
      </c>
      <c r="AX245" s="13" t="s">
        <v>83</v>
      </c>
      <c r="AY245" s="162" t="s">
        <v>120</v>
      </c>
    </row>
    <row r="246" spans="1:65" s="2" customFormat="1" ht="24.2" customHeight="1">
      <c r="A246" s="30"/>
      <c r="B246" s="135"/>
      <c r="C246" s="136" t="s">
        <v>382</v>
      </c>
      <c r="D246" s="136" t="s">
        <v>121</v>
      </c>
      <c r="E246" s="137" t="s">
        <v>383</v>
      </c>
      <c r="F246" s="138" t="s">
        <v>384</v>
      </c>
      <c r="G246" s="139" t="s">
        <v>217</v>
      </c>
      <c r="H246" s="140">
        <v>57.5</v>
      </c>
      <c r="I246" s="141"/>
      <c r="J246" s="142">
        <f>ROUND(I246*H246,2)</f>
        <v>0</v>
      </c>
      <c r="K246" s="138" t="s">
        <v>129</v>
      </c>
      <c r="L246" s="31"/>
      <c r="M246" s="143" t="s">
        <v>1</v>
      </c>
      <c r="N246" s="144" t="s">
        <v>40</v>
      </c>
      <c r="O246" s="56"/>
      <c r="P246" s="145">
        <f>O246*H246</f>
        <v>0</v>
      </c>
      <c r="Q246" s="145">
        <v>0.40799999999999997</v>
      </c>
      <c r="R246" s="145">
        <f>Q246*H246</f>
        <v>23.459999999999997</v>
      </c>
      <c r="S246" s="145">
        <v>0</v>
      </c>
      <c r="T246" s="146">
        <f>S246*H246</f>
        <v>0</v>
      </c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R246" s="147" t="s">
        <v>125</v>
      </c>
      <c r="AT246" s="147" t="s">
        <v>121</v>
      </c>
      <c r="AU246" s="147" t="s">
        <v>85</v>
      </c>
      <c r="AY246" s="15" t="s">
        <v>120</v>
      </c>
      <c r="BE246" s="148">
        <f>IF(N246="základní",J246,0)</f>
        <v>0</v>
      </c>
      <c r="BF246" s="148">
        <f>IF(N246="snížená",J246,0)</f>
        <v>0</v>
      </c>
      <c r="BG246" s="148">
        <f>IF(N246="zákl. přenesená",J246,0)</f>
        <v>0</v>
      </c>
      <c r="BH246" s="148">
        <f>IF(N246="sníž. přenesená",J246,0)</f>
        <v>0</v>
      </c>
      <c r="BI246" s="148">
        <f>IF(N246="nulová",J246,0)</f>
        <v>0</v>
      </c>
      <c r="BJ246" s="15" t="s">
        <v>83</v>
      </c>
      <c r="BK246" s="148">
        <f>ROUND(I246*H246,2)</f>
        <v>0</v>
      </c>
      <c r="BL246" s="15" t="s">
        <v>125</v>
      </c>
      <c r="BM246" s="147" t="s">
        <v>385</v>
      </c>
    </row>
    <row r="247" spans="1:65" s="13" customFormat="1" ht="11.25">
      <c r="B247" s="160"/>
      <c r="D247" s="161" t="s">
        <v>150</v>
      </c>
      <c r="E247" s="162" t="s">
        <v>1</v>
      </c>
      <c r="F247" s="163" t="s">
        <v>386</v>
      </c>
      <c r="H247" s="164">
        <v>57.5</v>
      </c>
      <c r="I247" s="165"/>
      <c r="L247" s="160"/>
      <c r="M247" s="166"/>
      <c r="N247" s="167"/>
      <c r="O247" s="167"/>
      <c r="P247" s="167"/>
      <c r="Q247" s="167"/>
      <c r="R247" s="167"/>
      <c r="S247" s="167"/>
      <c r="T247" s="168"/>
      <c r="AT247" s="162" t="s">
        <v>150</v>
      </c>
      <c r="AU247" s="162" t="s">
        <v>85</v>
      </c>
      <c r="AV247" s="13" t="s">
        <v>85</v>
      </c>
      <c r="AW247" s="13" t="s">
        <v>31</v>
      </c>
      <c r="AX247" s="13" t="s">
        <v>83</v>
      </c>
      <c r="AY247" s="162" t="s">
        <v>120</v>
      </c>
    </row>
    <row r="248" spans="1:65" s="2" customFormat="1" ht="33" customHeight="1">
      <c r="A248" s="30"/>
      <c r="B248" s="135"/>
      <c r="C248" s="136" t="s">
        <v>387</v>
      </c>
      <c r="D248" s="136" t="s">
        <v>121</v>
      </c>
      <c r="E248" s="137" t="s">
        <v>388</v>
      </c>
      <c r="F248" s="138" t="s">
        <v>389</v>
      </c>
      <c r="G248" s="139" t="s">
        <v>217</v>
      </c>
      <c r="H248" s="140">
        <v>162</v>
      </c>
      <c r="I248" s="141"/>
      <c r="J248" s="142">
        <f>ROUND(I248*H248,2)</f>
        <v>0</v>
      </c>
      <c r="K248" s="138" t="s">
        <v>129</v>
      </c>
      <c r="L248" s="31"/>
      <c r="M248" s="143" t="s">
        <v>1</v>
      </c>
      <c r="N248" s="144" t="s">
        <v>40</v>
      </c>
      <c r="O248" s="56"/>
      <c r="P248" s="145">
        <f>O248*H248</f>
        <v>0</v>
      </c>
      <c r="Q248" s="145">
        <v>6.5000000000000002E-2</v>
      </c>
      <c r="R248" s="145">
        <f>Q248*H248</f>
        <v>10.530000000000001</v>
      </c>
      <c r="S248" s="145">
        <v>0</v>
      </c>
      <c r="T248" s="146">
        <f>S248*H248</f>
        <v>0</v>
      </c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R248" s="147" t="s">
        <v>125</v>
      </c>
      <c r="AT248" s="147" t="s">
        <v>121</v>
      </c>
      <c r="AU248" s="147" t="s">
        <v>85</v>
      </c>
      <c r="AY248" s="15" t="s">
        <v>120</v>
      </c>
      <c r="BE248" s="148">
        <f>IF(N248="základní",J248,0)</f>
        <v>0</v>
      </c>
      <c r="BF248" s="148">
        <f>IF(N248="snížená",J248,0)</f>
        <v>0</v>
      </c>
      <c r="BG248" s="148">
        <f>IF(N248="zákl. přenesená",J248,0)</f>
        <v>0</v>
      </c>
      <c r="BH248" s="148">
        <f>IF(N248="sníž. přenesená",J248,0)</f>
        <v>0</v>
      </c>
      <c r="BI248" s="148">
        <f>IF(N248="nulová",J248,0)</f>
        <v>0</v>
      </c>
      <c r="BJ248" s="15" t="s">
        <v>83</v>
      </c>
      <c r="BK248" s="148">
        <f>ROUND(I248*H248,2)</f>
        <v>0</v>
      </c>
      <c r="BL248" s="15" t="s">
        <v>125</v>
      </c>
      <c r="BM248" s="147" t="s">
        <v>390</v>
      </c>
    </row>
    <row r="249" spans="1:65" s="13" customFormat="1" ht="11.25">
      <c r="B249" s="160"/>
      <c r="D249" s="161" t="s">
        <v>150</v>
      </c>
      <c r="E249" s="162" t="s">
        <v>1</v>
      </c>
      <c r="F249" s="163" t="s">
        <v>245</v>
      </c>
      <c r="H249" s="164">
        <v>162</v>
      </c>
      <c r="I249" s="165"/>
      <c r="L249" s="160"/>
      <c r="M249" s="166"/>
      <c r="N249" s="167"/>
      <c r="O249" s="167"/>
      <c r="P249" s="167"/>
      <c r="Q249" s="167"/>
      <c r="R249" s="167"/>
      <c r="S249" s="167"/>
      <c r="T249" s="168"/>
      <c r="AT249" s="162" t="s">
        <v>150</v>
      </c>
      <c r="AU249" s="162" t="s">
        <v>85</v>
      </c>
      <c r="AV249" s="13" t="s">
        <v>85</v>
      </c>
      <c r="AW249" s="13" t="s">
        <v>31</v>
      </c>
      <c r="AX249" s="13" t="s">
        <v>83</v>
      </c>
      <c r="AY249" s="162" t="s">
        <v>120</v>
      </c>
    </row>
    <row r="250" spans="1:65" s="2" customFormat="1" ht="24.2" customHeight="1">
      <c r="A250" s="30"/>
      <c r="B250" s="135"/>
      <c r="C250" s="136" t="s">
        <v>391</v>
      </c>
      <c r="D250" s="136" t="s">
        <v>121</v>
      </c>
      <c r="E250" s="137" t="s">
        <v>392</v>
      </c>
      <c r="F250" s="138" t="s">
        <v>393</v>
      </c>
      <c r="G250" s="139" t="s">
        <v>217</v>
      </c>
      <c r="H250" s="140">
        <v>162</v>
      </c>
      <c r="I250" s="141"/>
      <c r="J250" s="142">
        <f>ROUND(I250*H250,2)</f>
        <v>0</v>
      </c>
      <c r="K250" s="138" t="s">
        <v>1</v>
      </c>
      <c r="L250" s="31"/>
      <c r="M250" s="143" t="s">
        <v>1</v>
      </c>
      <c r="N250" s="144" t="s">
        <v>40</v>
      </c>
      <c r="O250" s="56"/>
      <c r="P250" s="145">
        <f>O250*H250</f>
        <v>0</v>
      </c>
      <c r="Q250" s="145">
        <v>1.8460000000000001E-2</v>
      </c>
      <c r="R250" s="145">
        <f>Q250*H250</f>
        <v>2.9905200000000001</v>
      </c>
      <c r="S250" s="145">
        <v>0</v>
      </c>
      <c r="T250" s="146">
        <f>S250*H250</f>
        <v>0</v>
      </c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R250" s="147" t="s">
        <v>125</v>
      </c>
      <c r="AT250" s="147" t="s">
        <v>121</v>
      </c>
      <c r="AU250" s="147" t="s">
        <v>85</v>
      </c>
      <c r="AY250" s="15" t="s">
        <v>120</v>
      </c>
      <c r="BE250" s="148">
        <f>IF(N250="základní",J250,0)</f>
        <v>0</v>
      </c>
      <c r="BF250" s="148">
        <f>IF(N250="snížená",J250,0)</f>
        <v>0</v>
      </c>
      <c r="BG250" s="148">
        <f>IF(N250="zákl. přenesená",J250,0)</f>
        <v>0</v>
      </c>
      <c r="BH250" s="148">
        <f>IF(N250="sníž. přenesená",J250,0)</f>
        <v>0</v>
      </c>
      <c r="BI250" s="148">
        <f>IF(N250="nulová",J250,0)</f>
        <v>0</v>
      </c>
      <c r="BJ250" s="15" t="s">
        <v>83</v>
      </c>
      <c r="BK250" s="148">
        <f>ROUND(I250*H250,2)</f>
        <v>0</v>
      </c>
      <c r="BL250" s="15" t="s">
        <v>125</v>
      </c>
      <c r="BM250" s="147" t="s">
        <v>394</v>
      </c>
    </row>
    <row r="251" spans="1:65" s="2" customFormat="1" ht="16.5" customHeight="1">
      <c r="A251" s="30"/>
      <c r="B251" s="135"/>
      <c r="C251" s="136" t="s">
        <v>395</v>
      </c>
      <c r="D251" s="136" t="s">
        <v>121</v>
      </c>
      <c r="E251" s="137" t="s">
        <v>396</v>
      </c>
      <c r="F251" s="138" t="s">
        <v>397</v>
      </c>
      <c r="G251" s="139" t="s">
        <v>398</v>
      </c>
      <c r="H251" s="140">
        <v>180</v>
      </c>
      <c r="I251" s="141"/>
      <c r="J251" s="142">
        <f>ROUND(I251*H251,2)</f>
        <v>0</v>
      </c>
      <c r="K251" s="138" t="s">
        <v>1</v>
      </c>
      <c r="L251" s="31"/>
      <c r="M251" s="143" t="s">
        <v>1</v>
      </c>
      <c r="N251" s="144" t="s">
        <v>40</v>
      </c>
      <c r="O251" s="56"/>
      <c r="P251" s="145">
        <f>O251*H251</f>
        <v>0</v>
      </c>
      <c r="Q251" s="145">
        <v>0</v>
      </c>
      <c r="R251" s="145">
        <f>Q251*H251</f>
        <v>0</v>
      </c>
      <c r="S251" s="145">
        <v>0</v>
      </c>
      <c r="T251" s="146">
        <f>S251*H251</f>
        <v>0</v>
      </c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R251" s="147" t="s">
        <v>125</v>
      </c>
      <c r="AT251" s="147" t="s">
        <v>121</v>
      </c>
      <c r="AU251" s="147" t="s">
        <v>85</v>
      </c>
      <c r="AY251" s="15" t="s">
        <v>120</v>
      </c>
      <c r="BE251" s="148">
        <f>IF(N251="základní",J251,0)</f>
        <v>0</v>
      </c>
      <c r="BF251" s="148">
        <f>IF(N251="snížená",J251,0)</f>
        <v>0</v>
      </c>
      <c r="BG251" s="148">
        <f>IF(N251="zákl. přenesená",J251,0)</f>
        <v>0</v>
      </c>
      <c r="BH251" s="148">
        <f>IF(N251="sníž. přenesená",J251,0)</f>
        <v>0</v>
      </c>
      <c r="BI251" s="148">
        <f>IF(N251="nulová",J251,0)</f>
        <v>0</v>
      </c>
      <c r="BJ251" s="15" t="s">
        <v>83</v>
      </c>
      <c r="BK251" s="148">
        <f>ROUND(I251*H251,2)</f>
        <v>0</v>
      </c>
      <c r="BL251" s="15" t="s">
        <v>125</v>
      </c>
      <c r="BM251" s="147" t="s">
        <v>399</v>
      </c>
    </row>
    <row r="252" spans="1:65" s="2" customFormat="1" ht="33" customHeight="1">
      <c r="A252" s="30"/>
      <c r="B252" s="135"/>
      <c r="C252" s="136" t="s">
        <v>400</v>
      </c>
      <c r="D252" s="136" t="s">
        <v>121</v>
      </c>
      <c r="E252" s="137" t="s">
        <v>401</v>
      </c>
      <c r="F252" s="138" t="s">
        <v>402</v>
      </c>
      <c r="G252" s="139" t="s">
        <v>217</v>
      </c>
      <c r="H252" s="140">
        <v>27</v>
      </c>
      <c r="I252" s="141"/>
      <c r="J252" s="142">
        <f>ROUND(I252*H252,2)</f>
        <v>0</v>
      </c>
      <c r="K252" s="138" t="s">
        <v>129</v>
      </c>
      <c r="L252" s="31"/>
      <c r="M252" s="143" t="s">
        <v>1</v>
      </c>
      <c r="N252" s="144" t="s">
        <v>40</v>
      </c>
      <c r="O252" s="56"/>
      <c r="P252" s="145">
        <f>O252*H252</f>
        <v>0</v>
      </c>
      <c r="Q252" s="145">
        <v>0.10100000000000001</v>
      </c>
      <c r="R252" s="145">
        <f>Q252*H252</f>
        <v>2.7270000000000003</v>
      </c>
      <c r="S252" s="145">
        <v>0</v>
      </c>
      <c r="T252" s="146">
        <f>S252*H252</f>
        <v>0</v>
      </c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R252" s="147" t="s">
        <v>125</v>
      </c>
      <c r="AT252" s="147" t="s">
        <v>121</v>
      </c>
      <c r="AU252" s="147" t="s">
        <v>85</v>
      </c>
      <c r="AY252" s="15" t="s">
        <v>120</v>
      </c>
      <c r="BE252" s="148">
        <f>IF(N252="základní",J252,0)</f>
        <v>0</v>
      </c>
      <c r="BF252" s="148">
        <f>IF(N252="snížená",J252,0)</f>
        <v>0</v>
      </c>
      <c r="BG252" s="148">
        <f>IF(N252="zákl. přenesená",J252,0)</f>
        <v>0</v>
      </c>
      <c r="BH252" s="148">
        <f>IF(N252="sníž. přenesená",J252,0)</f>
        <v>0</v>
      </c>
      <c r="BI252" s="148">
        <f>IF(N252="nulová",J252,0)</f>
        <v>0</v>
      </c>
      <c r="BJ252" s="15" t="s">
        <v>83</v>
      </c>
      <c r="BK252" s="148">
        <f>ROUND(I252*H252,2)</f>
        <v>0</v>
      </c>
      <c r="BL252" s="15" t="s">
        <v>125</v>
      </c>
      <c r="BM252" s="147" t="s">
        <v>403</v>
      </c>
    </row>
    <row r="253" spans="1:65" s="13" customFormat="1" ht="11.25">
      <c r="B253" s="160"/>
      <c r="D253" s="161" t="s">
        <v>150</v>
      </c>
      <c r="E253" s="162" t="s">
        <v>1</v>
      </c>
      <c r="F253" s="163" t="s">
        <v>404</v>
      </c>
      <c r="H253" s="164">
        <v>18</v>
      </c>
      <c r="I253" s="165"/>
      <c r="L253" s="160"/>
      <c r="M253" s="166"/>
      <c r="N253" s="167"/>
      <c r="O253" s="167"/>
      <c r="P253" s="167"/>
      <c r="Q253" s="167"/>
      <c r="R253" s="167"/>
      <c r="S253" s="167"/>
      <c r="T253" s="168"/>
      <c r="AT253" s="162" t="s">
        <v>150</v>
      </c>
      <c r="AU253" s="162" t="s">
        <v>85</v>
      </c>
      <c r="AV253" s="13" t="s">
        <v>85</v>
      </c>
      <c r="AW253" s="13" t="s">
        <v>31</v>
      </c>
      <c r="AX253" s="13" t="s">
        <v>75</v>
      </c>
      <c r="AY253" s="162" t="s">
        <v>120</v>
      </c>
    </row>
    <row r="254" spans="1:65" s="13" customFormat="1" ht="11.25">
      <c r="B254" s="160"/>
      <c r="D254" s="161" t="s">
        <v>150</v>
      </c>
      <c r="E254" s="162" t="s">
        <v>1</v>
      </c>
      <c r="F254" s="163" t="s">
        <v>240</v>
      </c>
      <c r="H254" s="164">
        <v>9</v>
      </c>
      <c r="I254" s="165"/>
      <c r="L254" s="160"/>
      <c r="M254" s="166"/>
      <c r="N254" s="167"/>
      <c r="O254" s="167"/>
      <c r="P254" s="167"/>
      <c r="Q254" s="167"/>
      <c r="R254" s="167"/>
      <c r="S254" s="167"/>
      <c r="T254" s="168"/>
      <c r="AT254" s="162" t="s">
        <v>150</v>
      </c>
      <c r="AU254" s="162" t="s">
        <v>85</v>
      </c>
      <c r="AV254" s="13" t="s">
        <v>85</v>
      </c>
      <c r="AW254" s="13" t="s">
        <v>31</v>
      </c>
      <c r="AX254" s="13" t="s">
        <v>75</v>
      </c>
      <c r="AY254" s="162" t="s">
        <v>120</v>
      </c>
    </row>
    <row r="255" spans="1:65" s="2" customFormat="1" ht="16.5" customHeight="1">
      <c r="A255" s="30"/>
      <c r="B255" s="135"/>
      <c r="C255" s="169" t="s">
        <v>405</v>
      </c>
      <c r="D255" s="169" t="s">
        <v>187</v>
      </c>
      <c r="E255" s="170" t="s">
        <v>406</v>
      </c>
      <c r="F255" s="171" t="s">
        <v>407</v>
      </c>
      <c r="G255" s="172" t="s">
        <v>217</v>
      </c>
      <c r="H255" s="173">
        <v>27.81</v>
      </c>
      <c r="I255" s="174"/>
      <c r="J255" s="175">
        <f>ROUND(I255*H255,2)</f>
        <v>0</v>
      </c>
      <c r="K255" s="171" t="s">
        <v>1</v>
      </c>
      <c r="L255" s="176"/>
      <c r="M255" s="177" t="s">
        <v>1</v>
      </c>
      <c r="N255" s="178" t="s">
        <v>40</v>
      </c>
      <c r="O255" s="56"/>
      <c r="P255" s="145">
        <f>O255*H255</f>
        <v>0</v>
      </c>
      <c r="Q255" s="145">
        <v>0.112</v>
      </c>
      <c r="R255" s="145">
        <f>Q255*H255</f>
        <v>3.1147199999999997</v>
      </c>
      <c r="S255" s="145">
        <v>0</v>
      </c>
      <c r="T255" s="146">
        <f>S255*H255</f>
        <v>0</v>
      </c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R255" s="147" t="s">
        <v>191</v>
      </c>
      <c r="AT255" s="147" t="s">
        <v>187</v>
      </c>
      <c r="AU255" s="147" t="s">
        <v>85</v>
      </c>
      <c r="AY255" s="15" t="s">
        <v>120</v>
      </c>
      <c r="BE255" s="148">
        <f>IF(N255="základní",J255,0)</f>
        <v>0</v>
      </c>
      <c r="BF255" s="148">
        <f>IF(N255="snížená",J255,0)</f>
        <v>0</v>
      </c>
      <c r="BG255" s="148">
        <f>IF(N255="zákl. přenesená",J255,0)</f>
        <v>0</v>
      </c>
      <c r="BH255" s="148">
        <f>IF(N255="sníž. přenesená",J255,0)</f>
        <v>0</v>
      </c>
      <c r="BI255" s="148">
        <f>IF(N255="nulová",J255,0)</f>
        <v>0</v>
      </c>
      <c r="BJ255" s="15" t="s">
        <v>83</v>
      </c>
      <c r="BK255" s="148">
        <f>ROUND(I255*H255,2)</f>
        <v>0</v>
      </c>
      <c r="BL255" s="15" t="s">
        <v>125</v>
      </c>
      <c r="BM255" s="147" t="s">
        <v>408</v>
      </c>
    </row>
    <row r="256" spans="1:65" s="13" customFormat="1" ht="11.25">
      <c r="B256" s="160"/>
      <c r="D256" s="161" t="s">
        <v>150</v>
      </c>
      <c r="F256" s="163" t="s">
        <v>409</v>
      </c>
      <c r="H256" s="164">
        <v>27.81</v>
      </c>
      <c r="I256" s="165"/>
      <c r="L256" s="160"/>
      <c r="M256" s="166"/>
      <c r="N256" s="167"/>
      <c r="O256" s="167"/>
      <c r="P256" s="167"/>
      <c r="Q256" s="167"/>
      <c r="R256" s="167"/>
      <c r="S256" s="167"/>
      <c r="T256" s="168"/>
      <c r="AT256" s="162" t="s">
        <v>150</v>
      </c>
      <c r="AU256" s="162" t="s">
        <v>85</v>
      </c>
      <c r="AV256" s="13" t="s">
        <v>85</v>
      </c>
      <c r="AW256" s="13" t="s">
        <v>3</v>
      </c>
      <c r="AX256" s="13" t="s">
        <v>83</v>
      </c>
      <c r="AY256" s="162" t="s">
        <v>120</v>
      </c>
    </row>
    <row r="257" spans="1:65" s="2" customFormat="1" ht="21.75" customHeight="1">
      <c r="A257" s="30"/>
      <c r="B257" s="135"/>
      <c r="C257" s="136" t="s">
        <v>410</v>
      </c>
      <c r="D257" s="136" t="s">
        <v>121</v>
      </c>
      <c r="E257" s="137" t="s">
        <v>411</v>
      </c>
      <c r="F257" s="138" t="s">
        <v>412</v>
      </c>
      <c r="G257" s="139" t="s">
        <v>274</v>
      </c>
      <c r="H257" s="140">
        <v>9</v>
      </c>
      <c r="I257" s="141"/>
      <c r="J257" s="142">
        <f>ROUND(I257*H257,2)</f>
        <v>0</v>
      </c>
      <c r="K257" s="138" t="s">
        <v>129</v>
      </c>
      <c r="L257" s="31"/>
      <c r="M257" s="143" t="s">
        <v>1</v>
      </c>
      <c r="N257" s="144" t="s">
        <v>40</v>
      </c>
      <c r="O257" s="56"/>
      <c r="P257" s="145">
        <f>O257*H257</f>
        <v>0</v>
      </c>
      <c r="Q257" s="145">
        <v>5.6500000000000002E-2</v>
      </c>
      <c r="R257" s="145">
        <f>Q257*H257</f>
        <v>0.50850000000000006</v>
      </c>
      <c r="S257" s="145">
        <v>0</v>
      </c>
      <c r="T257" s="146">
        <f>S257*H257</f>
        <v>0</v>
      </c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R257" s="147" t="s">
        <v>125</v>
      </c>
      <c r="AT257" s="147" t="s">
        <v>121</v>
      </c>
      <c r="AU257" s="147" t="s">
        <v>85</v>
      </c>
      <c r="AY257" s="15" t="s">
        <v>120</v>
      </c>
      <c r="BE257" s="148">
        <f>IF(N257="základní",J257,0)</f>
        <v>0</v>
      </c>
      <c r="BF257" s="148">
        <f>IF(N257="snížená",J257,0)</f>
        <v>0</v>
      </c>
      <c r="BG257" s="148">
        <f>IF(N257="zákl. přenesená",J257,0)</f>
        <v>0</v>
      </c>
      <c r="BH257" s="148">
        <f>IF(N257="sníž. přenesená",J257,0)</f>
        <v>0</v>
      </c>
      <c r="BI257" s="148">
        <f>IF(N257="nulová",J257,0)</f>
        <v>0</v>
      </c>
      <c r="BJ257" s="15" t="s">
        <v>83</v>
      </c>
      <c r="BK257" s="148">
        <f>ROUND(I257*H257,2)</f>
        <v>0</v>
      </c>
      <c r="BL257" s="15" t="s">
        <v>125</v>
      </c>
      <c r="BM257" s="147" t="s">
        <v>413</v>
      </c>
    </row>
    <row r="258" spans="1:65" s="2" customFormat="1" ht="24.2" customHeight="1">
      <c r="A258" s="30"/>
      <c r="B258" s="135"/>
      <c r="C258" s="136" t="s">
        <v>414</v>
      </c>
      <c r="D258" s="136" t="s">
        <v>121</v>
      </c>
      <c r="E258" s="137" t="s">
        <v>415</v>
      </c>
      <c r="F258" s="138" t="s">
        <v>416</v>
      </c>
      <c r="G258" s="139" t="s">
        <v>417</v>
      </c>
      <c r="H258" s="140">
        <v>11</v>
      </c>
      <c r="I258" s="141"/>
      <c r="J258" s="142">
        <f>ROUND(I258*H258,2)</f>
        <v>0</v>
      </c>
      <c r="K258" s="138" t="s">
        <v>1</v>
      </c>
      <c r="L258" s="31"/>
      <c r="M258" s="143" t="s">
        <v>1</v>
      </c>
      <c r="N258" s="144" t="s">
        <v>40</v>
      </c>
      <c r="O258" s="56"/>
      <c r="P258" s="145">
        <f>O258*H258</f>
        <v>0</v>
      </c>
      <c r="Q258" s="145">
        <v>0</v>
      </c>
      <c r="R258" s="145">
        <f>Q258*H258</f>
        <v>0</v>
      </c>
      <c r="S258" s="145">
        <v>0</v>
      </c>
      <c r="T258" s="146">
        <f>S258*H258</f>
        <v>0</v>
      </c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R258" s="147" t="s">
        <v>125</v>
      </c>
      <c r="AT258" s="147" t="s">
        <v>121</v>
      </c>
      <c r="AU258" s="147" t="s">
        <v>85</v>
      </c>
      <c r="AY258" s="15" t="s">
        <v>120</v>
      </c>
      <c r="BE258" s="148">
        <f>IF(N258="základní",J258,0)</f>
        <v>0</v>
      </c>
      <c r="BF258" s="148">
        <f>IF(N258="snížená",J258,0)</f>
        <v>0</v>
      </c>
      <c r="BG258" s="148">
        <f>IF(N258="zákl. přenesená",J258,0)</f>
        <v>0</v>
      </c>
      <c r="BH258" s="148">
        <f>IF(N258="sníž. přenesená",J258,0)</f>
        <v>0</v>
      </c>
      <c r="BI258" s="148">
        <f>IF(N258="nulová",J258,0)</f>
        <v>0</v>
      </c>
      <c r="BJ258" s="15" t="s">
        <v>83</v>
      </c>
      <c r="BK258" s="148">
        <f>ROUND(I258*H258,2)</f>
        <v>0</v>
      </c>
      <c r="BL258" s="15" t="s">
        <v>125</v>
      </c>
      <c r="BM258" s="147" t="s">
        <v>418</v>
      </c>
    </row>
    <row r="259" spans="1:65" s="11" customFormat="1" ht="22.9" customHeight="1">
      <c r="B259" s="124"/>
      <c r="D259" s="125" t="s">
        <v>74</v>
      </c>
      <c r="E259" s="158" t="s">
        <v>199</v>
      </c>
      <c r="F259" s="158" t="s">
        <v>419</v>
      </c>
      <c r="I259" s="127"/>
      <c r="J259" s="159">
        <f>BK259</f>
        <v>0</v>
      </c>
      <c r="L259" s="124"/>
      <c r="M259" s="129"/>
      <c r="N259" s="130"/>
      <c r="O259" s="130"/>
      <c r="P259" s="131">
        <f>SUM(P260:P296)</f>
        <v>0</v>
      </c>
      <c r="Q259" s="130"/>
      <c r="R259" s="131">
        <f>SUM(R260:R296)</f>
        <v>116.8382021</v>
      </c>
      <c r="S259" s="130"/>
      <c r="T259" s="132">
        <f>SUM(T260:T296)</f>
        <v>0</v>
      </c>
      <c r="AR259" s="125" t="s">
        <v>83</v>
      </c>
      <c r="AT259" s="133" t="s">
        <v>74</v>
      </c>
      <c r="AU259" s="133" t="s">
        <v>83</v>
      </c>
      <c r="AY259" s="125" t="s">
        <v>120</v>
      </c>
      <c r="BK259" s="134">
        <f>SUM(BK260:BK296)</f>
        <v>0</v>
      </c>
    </row>
    <row r="260" spans="1:65" s="2" customFormat="1" ht="16.5" customHeight="1">
      <c r="A260" s="30"/>
      <c r="B260" s="135"/>
      <c r="C260" s="136" t="s">
        <v>420</v>
      </c>
      <c r="D260" s="136" t="s">
        <v>121</v>
      </c>
      <c r="E260" s="137" t="s">
        <v>421</v>
      </c>
      <c r="F260" s="138" t="s">
        <v>422</v>
      </c>
      <c r="G260" s="139" t="s">
        <v>274</v>
      </c>
      <c r="H260" s="140">
        <v>441.66</v>
      </c>
      <c r="I260" s="141"/>
      <c r="J260" s="142">
        <f>ROUND(I260*H260,2)</f>
        <v>0</v>
      </c>
      <c r="K260" s="138" t="s">
        <v>1</v>
      </c>
      <c r="L260" s="31"/>
      <c r="M260" s="143" t="s">
        <v>1</v>
      </c>
      <c r="N260" s="144" t="s">
        <v>40</v>
      </c>
      <c r="O260" s="56"/>
      <c r="P260" s="145">
        <f>O260*H260</f>
        <v>0</v>
      </c>
      <c r="Q260" s="145">
        <v>8.5309999999999997E-2</v>
      </c>
      <c r="R260" s="145">
        <f>Q260*H260</f>
        <v>37.678014599999997</v>
      </c>
      <c r="S260" s="145">
        <v>0</v>
      </c>
      <c r="T260" s="146">
        <f>S260*H260</f>
        <v>0</v>
      </c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R260" s="147" t="s">
        <v>125</v>
      </c>
      <c r="AT260" s="147" t="s">
        <v>121</v>
      </c>
      <c r="AU260" s="147" t="s">
        <v>85</v>
      </c>
      <c r="AY260" s="15" t="s">
        <v>120</v>
      </c>
      <c r="BE260" s="148">
        <f>IF(N260="základní",J260,0)</f>
        <v>0</v>
      </c>
      <c r="BF260" s="148">
        <f>IF(N260="snížená",J260,0)</f>
        <v>0</v>
      </c>
      <c r="BG260" s="148">
        <f>IF(N260="zákl. přenesená",J260,0)</f>
        <v>0</v>
      </c>
      <c r="BH260" s="148">
        <f>IF(N260="sníž. přenesená",J260,0)</f>
        <v>0</v>
      </c>
      <c r="BI260" s="148">
        <f>IF(N260="nulová",J260,0)</f>
        <v>0</v>
      </c>
      <c r="BJ260" s="15" t="s">
        <v>83</v>
      </c>
      <c r="BK260" s="148">
        <f>ROUND(I260*H260,2)</f>
        <v>0</v>
      </c>
      <c r="BL260" s="15" t="s">
        <v>125</v>
      </c>
      <c r="BM260" s="147" t="s">
        <v>423</v>
      </c>
    </row>
    <row r="261" spans="1:65" s="13" customFormat="1" ht="11.25">
      <c r="B261" s="160"/>
      <c r="D261" s="161" t="s">
        <v>150</v>
      </c>
      <c r="E261" s="162" t="s">
        <v>1</v>
      </c>
      <c r="F261" s="163" t="s">
        <v>424</v>
      </c>
      <c r="H261" s="164">
        <v>38</v>
      </c>
      <c r="I261" s="165"/>
      <c r="L261" s="160"/>
      <c r="M261" s="166"/>
      <c r="N261" s="167"/>
      <c r="O261" s="167"/>
      <c r="P261" s="167"/>
      <c r="Q261" s="167"/>
      <c r="R261" s="167"/>
      <c r="S261" s="167"/>
      <c r="T261" s="168"/>
      <c r="AT261" s="162" t="s">
        <v>150</v>
      </c>
      <c r="AU261" s="162" t="s">
        <v>85</v>
      </c>
      <c r="AV261" s="13" t="s">
        <v>85</v>
      </c>
      <c r="AW261" s="13" t="s">
        <v>31</v>
      </c>
      <c r="AX261" s="13" t="s">
        <v>75</v>
      </c>
      <c r="AY261" s="162" t="s">
        <v>120</v>
      </c>
    </row>
    <row r="262" spans="1:65" s="13" customFormat="1" ht="11.25">
      <c r="B262" s="160"/>
      <c r="D262" s="161" t="s">
        <v>150</v>
      </c>
      <c r="E262" s="162" t="s">
        <v>1</v>
      </c>
      <c r="F262" s="163" t="s">
        <v>425</v>
      </c>
      <c r="H262" s="164">
        <v>23.6</v>
      </c>
      <c r="I262" s="165"/>
      <c r="L262" s="160"/>
      <c r="M262" s="166"/>
      <c r="N262" s="167"/>
      <c r="O262" s="167"/>
      <c r="P262" s="167"/>
      <c r="Q262" s="167"/>
      <c r="R262" s="167"/>
      <c r="S262" s="167"/>
      <c r="T262" s="168"/>
      <c r="AT262" s="162" t="s">
        <v>150</v>
      </c>
      <c r="AU262" s="162" t="s">
        <v>85</v>
      </c>
      <c r="AV262" s="13" t="s">
        <v>85</v>
      </c>
      <c r="AW262" s="13" t="s">
        <v>31</v>
      </c>
      <c r="AX262" s="13" t="s">
        <v>75</v>
      </c>
      <c r="AY262" s="162" t="s">
        <v>120</v>
      </c>
    </row>
    <row r="263" spans="1:65" s="13" customFormat="1" ht="11.25">
      <c r="B263" s="160"/>
      <c r="D263" s="161" t="s">
        <v>150</v>
      </c>
      <c r="E263" s="162" t="s">
        <v>1</v>
      </c>
      <c r="F263" s="163" t="s">
        <v>426</v>
      </c>
      <c r="H263" s="164">
        <v>12.2</v>
      </c>
      <c r="I263" s="165"/>
      <c r="L263" s="160"/>
      <c r="M263" s="166"/>
      <c r="N263" s="167"/>
      <c r="O263" s="167"/>
      <c r="P263" s="167"/>
      <c r="Q263" s="167"/>
      <c r="R263" s="167"/>
      <c r="S263" s="167"/>
      <c r="T263" s="168"/>
      <c r="AT263" s="162" t="s">
        <v>150</v>
      </c>
      <c r="AU263" s="162" t="s">
        <v>85</v>
      </c>
      <c r="AV263" s="13" t="s">
        <v>85</v>
      </c>
      <c r="AW263" s="13" t="s">
        <v>31</v>
      </c>
      <c r="AX263" s="13" t="s">
        <v>75</v>
      </c>
      <c r="AY263" s="162" t="s">
        <v>120</v>
      </c>
    </row>
    <row r="264" spans="1:65" s="13" customFormat="1" ht="11.25">
      <c r="B264" s="160"/>
      <c r="D264" s="161" t="s">
        <v>150</v>
      </c>
      <c r="E264" s="162" t="s">
        <v>1</v>
      </c>
      <c r="F264" s="163" t="s">
        <v>427</v>
      </c>
      <c r="H264" s="164">
        <v>18.850000000000001</v>
      </c>
      <c r="I264" s="165"/>
      <c r="L264" s="160"/>
      <c r="M264" s="166"/>
      <c r="N264" s="167"/>
      <c r="O264" s="167"/>
      <c r="P264" s="167"/>
      <c r="Q264" s="167"/>
      <c r="R264" s="167"/>
      <c r="S264" s="167"/>
      <c r="T264" s="168"/>
      <c r="AT264" s="162" t="s">
        <v>150</v>
      </c>
      <c r="AU264" s="162" t="s">
        <v>85</v>
      </c>
      <c r="AV264" s="13" t="s">
        <v>85</v>
      </c>
      <c r="AW264" s="13" t="s">
        <v>31</v>
      </c>
      <c r="AX264" s="13" t="s">
        <v>75</v>
      </c>
      <c r="AY264" s="162" t="s">
        <v>120</v>
      </c>
    </row>
    <row r="265" spans="1:65" s="13" customFormat="1" ht="11.25">
      <c r="B265" s="160"/>
      <c r="D265" s="161" t="s">
        <v>150</v>
      </c>
      <c r="E265" s="162" t="s">
        <v>1</v>
      </c>
      <c r="F265" s="163" t="s">
        <v>428</v>
      </c>
      <c r="H265" s="164">
        <v>20</v>
      </c>
      <c r="I265" s="165"/>
      <c r="L265" s="160"/>
      <c r="M265" s="166"/>
      <c r="N265" s="167"/>
      <c r="O265" s="167"/>
      <c r="P265" s="167"/>
      <c r="Q265" s="167"/>
      <c r="R265" s="167"/>
      <c r="S265" s="167"/>
      <c r="T265" s="168"/>
      <c r="AT265" s="162" t="s">
        <v>150</v>
      </c>
      <c r="AU265" s="162" t="s">
        <v>85</v>
      </c>
      <c r="AV265" s="13" t="s">
        <v>85</v>
      </c>
      <c r="AW265" s="13" t="s">
        <v>31</v>
      </c>
      <c r="AX265" s="13" t="s">
        <v>75</v>
      </c>
      <c r="AY265" s="162" t="s">
        <v>120</v>
      </c>
    </row>
    <row r="266" spans="1:65" s="13" customFormat="1" ht="11.25">
      <c r="B266" s="160"/>
      <c r="D266" s="161" t="s">
        <v>150</v>
      </c>
      <c r="E266" s="162" t="s">
        <v>1</v>
      </c>
      <c r="F266" s="163" t="s">
        <v>429</v>
      </c>
      <c r="H266" s="164">
        <v>32</v>
      </c>
      <c r="I266" s="165"/>
      <c r="L266" s="160"/>
      <c r="M266" s="166"/>
      <c r="N266" s="167"/>
      <c r="O266" s="167"/>
      <c r="P266" s="167"/>
      <c r="Q266" s="167"/>
      <c r="R266" s="167"/>
      <c r="S266" s="167"/>
      <c r="T266" s="168"/>
      <c r="AT266" s="162" t="s">
        <v>150</v>
      </c>
      <c r="AU266" s="162" t="s">
        <v>85</v>
      </c>
      <c r="AV266" s="13" t="s">
        <v>85</v>
      </c>
      <c r="AW266" s="13" t="s">
        <v>31</v>
      </c>
      <c r="AX266" s="13" t="s">
        <v>75</v>
      </c>
      <c r="AY266" s="162" t="s">
        <v>120</v>
      </c>
    </row>
    <row r="267" spans="1:65" s="13" customFormat="1" ht="11.25">
      <c r="B267" s="160"/>
      <c r="D267" s="161" t="s">
        <v>150</v>
      </c>
      <c r="E267" s="162" t="s">
        <v>1</v>
      </c>
      <c r="F267" s="163" t="s">
        <v>430</v>
      </c>
      <c r="H267" s="164">
        <v>30</v>
      </c>
      <c r="I267" s="165"/>
      <c r="L267" s="160"/>
      <c r="M267" s="166"/>
      <c r="N267" s="167"/>
      <c r="O267" s="167"/>
      <c r="P267" s="167"/>
      <c r="Q267" s="167"/>
      <c r="R267" s="167"/>
      <c r="S267" s="167"/>
      <c r="T267" s="168"/>
      <c r="AT267" s="162" t="s">
        <v>150</v>
      </c>
      <c r="AU267" s="162" t="s">
        <v>85</v>
      </c>
      <c r="AV267" s="13" t="s">
        <v>85</v>
      </c>
      <c r="AW267" s="13" t="s">
        <v>31</v>
      </c>
      <c r="AX267" s="13" t="s">
        <v>75</v>
      </c>
      <c r="AY267" s="162" t="s">
        <v>120</v>
      </c>
    </row>
    <row r="268" spans="1:65" s="13" customFormat="1" ht="11.25">
      <c r="B268" s="160"/>
      <c r="D268" s="161" t="s">
        <v>150</v>
      </c>
      <c r="E268" s="162" t="s">
        <v>1</v>
      </c>
      <c r="F268" s="163" t="s">
        <v>431</v>
      </c>
      <c r="H268" s="164">
        <v>54</v>
      </c>
      <c r="I268" s="165"/>
      <c r="L268" s="160"/>
      <c r="M268" s="166"/>
      <c r="N268" s="167"/>
      <c r="O268" s="167"/>
      <c r="P268" s="167"/>
      <c r="Q268" s="167"/>
      <c r="R268" s="167"/>
      <c r="S268" s="167"/>
      <c r="T268" s="168"/>
      <c r="AT268" s="162" t="s">
        <v>150</v>
      </c>
      <c r="AU268" s="162" t="s">
        <v>85</v>
      </c>
      <c r="AV268" s="13" t="s">
        <v>85</v>
      </c>
      <c r="AW268" s="13" t="s">
        <v>31</v>
      </c>
      <c r="AX268" s="13" t="s">
        <v>75</v>
      </c>
      <c r="AY268" s="162" t="s">
        <v>120</v>
      </c>
    </row>
    <row r="269" spans="1:65" s="13" customFormat="1" ht="11.25">
      <c r="B269" s="160"/>
      <c r="D269" s="161" t="s">
        <v>150</v>
      </c>
      <c r="E269" s="162" t="s">
        <v>1</v>
      </c>
      <c r="F269" s="163" t="s">
        <v>432</v>
      </c>
      <c r="H269" s="164">
        <v>131.01</v>
      </c>
      <c r="I269" s="165"/>
      <c r="L269" s="160"/>
      <c r="M269" s="166"/>
      <c r="N269" s="167"/>
      <c r="O269" s="167"/>
      <c r="P269" s="167"/>
      <c r="Q269" s="167"/>
      <c r="R269" s="167"/>
      <c r="S269" s="167"/>
      <c r="T269" s="168"/>
      <c r="AT269" s="162" t="s">
        <v>150</v>
      </c>
      <c r="AU269" s="162" t="s">
        <v>85</v>
      </c>
      <c r="AV269" s="13" t="s">
        <v>85</v>
      </c>
      <c r="AW269" s="13" t="s">
        <v>31</v>
      </c>
      <c r="AX269" s="13" t="s">
        <v>75</v>
      </c>
      <c r="AY269" s="162" t="s">
        <v>120</v>
      </c>
    </row>
    <row r="270" spans="1:65" s="13" customFormat="1" ht="11.25">
      <c r="B270" s="160"/>
      <c r="D270" s="161" t="s">
        <v>150</v>
      </c>
      <c r="E270" s="162" t="s">
        <v>1</v>
      </c>
      <c r="F270" s="163" t="s">
        <v>433</v>
      </c>
      <c r="H270" s="164">
        <v>28</v>
      </c>
      <c r="I270" s="165"/>
      <c r="L270" s="160"/>
      <c r="M270" s="166"/>
      <c r="N270" s="167"/>
      <c r="O270" s="167"/>
      <c r="P270" s="167"/>
      <c r="Q270" s="167"/>
      <c r="R270" s="167"/>
      <c r="S270" s="167"/>
      <c r="T270" s="168"/>
      <c r="AT270" s="162" t="s">
        <v>150</v>
      </c>
      <c r="AU270" s="162" t="s">
        <v>85</v>
      </c>
      <c r="AV270" s="13" t="s">
        <v>85</v>
      </c>
      <c r="AW270" s="13" t="s">
        <v>31</v>
      </c>
      <c r="AX270" s="13" t="s">
        <v>75</v>
      </c>
      <c r="AY270" s="162" t="s">
        <v>120</v>
      </c>
    </row>
    <row r="271" spans="1:65" s="13" customFormat="1" ht="11.25">
      <c r="B271" s="160"/>
      <c r="D271" s="161" t="s">
        <v>150</v>
      </c>
      <c r="E271" s="162" t="s">
        <v>1</v>
      </c>
      <c r="F271" s="163" t="s">
        <v>431</v>
      </c>
      <c r="H271" s="164">
        <v>54</v>
      </c>
      <c r="I271" s="165"/>
      <c r="L271" s="160"/>
      <c r="M271" s="166"/>
      <c r="N271" s="167"/>
      <c r="O271" s="167"/>
      <c r="P271" s="167"/>
      <c r="Q271" s="167"/>
      <c r="R271" s="167"/>
      <c r="S271" s="167"/>
      <c r="T271" s="168"/>
      <c r="AT271" s="162" t="s">
        <v>150</v>
      </c>
      <c r="AU271" s="162" t="s">
        <v>85</v>
      </c>
      <c r="AV271" s="13" t="s">
        <v>85</v>
      </c>
      <c r="AW271" s="13" t="s">
        <v>31</v>
      </c>
      <c r="AX271" s="13" t="s">
        <v>75</v>
      </c>
      <c r="AY271" s="162" t="s">
        <v>120</v>
      </c>
    </row>
    <row r="272" spans="1:65" s="2" customFormat="1" ht="16.5" customHeight="1">
      <c r="A272" s="30"/>
      <c r="B272" s="135"/>
      <c r="C272" s="169" t="s">
        <v>434</v>
      </c>
      <c r="D272" s="169" t="s">
        <v>187</v>
      </c>
      <c r="E272" s="170" t="s">
        <v>435</v>
      </c>
      <c r="F272" s="171" t="s">
        <v>436</v>
      </c>
      <c r="G272" s="172" t="s">
        <v>274</v>
      </c>
      <c r="H272" s="173">
        <v>454.91</v>
      </c>
      <c r="I272" s="174"/>
      <c r="J272" s="175">
        <f>ROUND(I272*H272,2)</f>
        <v>0</v>
      </c>
      <c r="K272" s="171" t="s">
        <v>1</v>
      </c>
      <c r="L272" s="176"/>
      <c r="M272" s="177" t="s">
        <v>1</v>
      </c>
      <c r="N272" s="178" t="s">
        <v>40</v>
      </c>
      <c r="O272" s="56"/>
      <c r="P272" s="145">
        <f>O272*H272</f>
        <v>0</v>
      </c>
      <c r="Q272" s="145">
        <v>6.0000000000000001E-3</v>
      </c>
      <c r="R272" s="145">
        <f>Q272*H272</f>
        <v>2.72946</v>
      </c>
      <c r="S272" s="145">
        <v>0</v>
      </c>
      <c r="T272" s="146">
        <f>S272*H272</f>
        <v>0</v>
      </c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R272" s="147" t="s">
        <v>191</v>
      </c>
      <c r="AT272" s="147" t="s">
        <v>187</v>
      </c>
      <c r="AU272" s="147" t="s">
        <v>85</v>
      </c>
      <c r="AY272" s="15" t="s">
        <v>120</v>
      </c>
      <c r="BE272" s="148">
        <f>IF(N272="základní",J272,0)</f>
        <v>0</v>
      </c>
      <c r="BF272" s="148">
        <f>IF(N272="snížená",J272,0)</f>
        <v>0</v>
      </c>
      <c r="BG272" s="148">
        <f>IF(N272="zákl. přenesená",J272,0)</f>
        <v>0</v>
      </c>
      <c r="BH272" s="148">
        <f>IF(N272="sníž. přenesená",J272,0)</f>
        <v>0</v>
      </c>
      <c r="BI272" s="148">
        <f>IF(N272="nulová",J272,0)</f>
        <v>0</v>
      </c>
      <c r="BJ272" s="15" t="s">
        <v>83</v>
      </c>
      <c r="BK272" s="148">
        <f>ROUND(I272*H272,2)</f>
        <v>0</v>
      </c>
      <c r="BL272" s="15" t="s">
        <v>125</v>
      </c>
      <c r="BM272" s="147" t="s">
        <v>437</v>
      </c>
    </row>
    <row r="273" spans="1:65" s="13" customFormat="1" ht="11.25">
      <c r="B273" s="160"/>
      <c r="D273" s="161" t="s">
        <v>150</v>
      </c>
      <c r="F273" s="163" t="s">
        <v>438</v>
      </c>
      <c r="H273" s="164">
        <v>454.91</v>
      </c>
      <c r="I273" s="165"/>
      <c r="L273" s="160"/>
      <c r="M273" s="166"/>
      <c r="N273" s="167"/>
      <c r="O273" s="167"/>
      <c r="P273" s="167"/>
      <c r="Q273" s="167"/>
      <c r="R273" s="167"/>
      <c r="S273" s="167"/>
      <c r="T273" s="168"/>
      <c r="AT273" s="162" t="s">
        <v>150</v>
      </c>
      <c r="AU273" s="162" t="s">
        <v>85</v>
      </c>
      <c r="AV273" s="13" t="s">
        <v>85</v>
      </c>
      <c r="AW273" s="13" t="s">
        <v>3</v>
      </c>
      <c r="AX273" s="13" t="s">
        <v>83</v>
      </c>
      <c r="AY273" s="162" t="s">
        <v>120</v>
      </c>
    </row>
    <row r="274" spans="1:65" s="2" customFormat="1" ht="24.2" customHeight="1">
      <c r="A274" s="30"/>
      <c r="B274" s="135"/>
      <c r="C274" s="169" t="s">
        <v>439</v>
      </c>
      <c r="D274" s="169" t="s">
        <v>187</v>
      </c>
      <c r="E274" s="170" t="s">
        <v>440</v>
      </c>
      <c r="F274" s="171" t="s">
        <v>441</v>
      </c>
      <c r="G274" s="172" t="s">
        <v>190</v>
      </c>
      <c r="H274" s="173">
        <v>0.51900000000000002</v>
      </c>
      <c r="I274" s="174"/>
      <c r="J274" s="175">
        <f>ROUND(I274*H274,2)</f>
        <v>0</v>
      </c>
      <c r="K274" s="171" t="s">
        <v>196</v>
      </c>
      <c r="L274" s="176"/>
      <c r="M274" s="177" t="s">
        <v>1</v>
      </c>
      <c r="N274" s="178" t="s">
        <v>40</v>
      </c>
      <c r="O274" s="56"/>
      <c r="P274" s="145">
        <f>O274*H274</f>
        <v>0</v>
      </c>
      <c r="Q274" s="145">
        <v>1</v>
      </c>
      <c r="R274" s="145">
        <f>Q274*H274</f>
        <v>0.51900000000000002</v>
      </c>
      <c r="S274" s="145">
        <v>0</v>
      </c>
      <c r="T274" s="146">
        <f>S274*H274</f>
        <v>0</v>
      </c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R274" s="147" t="s">
        <v>191</v>
      </c>
      <c r="AT274" s="147" t="s">
        <v>187</v>
      </c>
      <c r="AU274" s="147" t="s">
        <v>85</v>
      </c>
      <c r="AY274" s="15" t="s">
        <v>120</v>
      </c>
      <c r="BE274" s="148">
        <f>IF(N274="základní",J274,0)</f>
        <v>0</v>
      </c>
      <c r="BF274" s="148">
        <f>IF(N274="snížená",J274,0)</f>
        <v>0</v>
      </c>
      <c r="BG274" s="148">
        <f>IF(N274="zákl. přenesená",J274,0)</f>
        <v>0</v>
      </c>
      <c r="BH274" s="148">
        <f>IF(N274="sníž. přenesená",J274,0)</f>
        <v>0</v>
      </c>
      <c r="BI274" s="148">
        <f>IF(N274="nulová",J274,0)</f>
        <v>0</v>
      </c>
      <c r="BJ274" s="15" t="s">
        <v>83</v>
      </c>
      <c r="BK274" s="148">
        <f>ROUND(I274*H274,2)</f>
        <v>0</v>
      </c>
      <c r="BL274" s="15" t="s">
        <v>125</v>
      </c>
      <c r="BM274" s="147" t="s">
        <v>442</v>
      </c>
    </row>
    <row r="275" spans="1:65" s="13" customFormat="1" ht="11.25">
      <c r="B275" s="160"/>
      <c r="D275" s="161" t="s">
        <v>150</v>
      </c>
      <c r="E275" s="162" t="s">
        <v>1</v>
      </c>
      <c r="F275" s="163" t="s">
        <v>443</v>
      </c>
      <c r="H275" s="164">
        <v>3.5999999999999997E-2</v>
      </c>
      <c r="I275" s="165"/>
      <c r="L275" s="160"/>
      <c r="M275" s="166"/>
      <c r="N275" s="167"/>
      <c r="O275" s="167"/>
      <c r="P275" s="167"/>
      <c r="Q275" s="167"/>
      <c r="R275" s="167"/>
      <c r="S275" s="167"/>
      <c r="T275" s="168"/>
      <c r="AT275" s="162" t="s">
        <v>150</v>
      </c>
      <c r="AU275" s="162" t="s">
        <v>85</v>
      </c>
      <c r="AV275" s="13" t="s">
        <v>85</v>
      </c>
      <c r="AW275" s="13" t="s">
        <v>31</v>
      </c>
      <c r="AX275" s="13" t="s">
        <v>75</v>
      </c>
      <c r="AY275" s="162" t="s">
        <v>120</v>
      </c>
    </row>
    <row r="276" spans="1:65" s="13" customFormat="1" ht="11.25">
      <c r="B276" s="160"/>
      <c r="D276" s="161" t="s">
        <v>150</v>
      </c>
      <c r="E276" s="162" t="s">
        <v>1</v>
      </c>
      <c r="F276" s="163" t="s">
        <v>444</v>
      </c>
      <c r="H276" s="164">
        <v>0.113</v>
      </c>
      <c r="I276" s="165"/>
      <c r="L276" s="160"/>
      <c r="M276" s="166"/>
      <c r="N276" s="167"/>
      <c r="O276" s="167"/>
      <c r="P276" s="167"/>
      <c r="Q276" s="167"/>
      <c r="R276" s="167"/>
      <c r="S276" s="167"/>
      <c r="T276" s="168"/>
      <c r="AT276" s="162" t="s">
        <v>150</v>
      </c>
      <c r="AU276" s="162" t="s">
        <v>85</v>
      </c>
      <c r="AV276" s="13" t="s">
        <v>85</v>
      </c>
      <c r="AW276" s="13" t="s">
        <v>31</v>
      </c>
      <c r="AX276" s="13" t="s">
        <v>75</v>
      </c>
      <c r="AY276" s="162" t="s">
        <v>120</v>
      </c>
    </row>
    <row r="277" spans="1:65" s="13" customFormat="1" ht="11.25">
      <c r="B277" s="160"/>
      <c r="D277" s="161" t="s">
        <v>150</v>
      </c>
      <c r="E277" s="162" t="s">
        <v>1</v>
      </c>
      <c r="F277" s="163" t="s">
        <v>445</v>
      </c>
      <c r="H277" s="164">
        <v>0.02</v>
      </c>
      <c r="I277" s="165"/>
      <c r="L277" s="160"/>
      <c r="M277" s="166"/>
      <c r="N277" s="167"/>
      <c r="O277" s="167"/>
      <c r="P277" s="167"/>
      <c r="Q277" s="167"/>
      <c r="R277" s="167"/>
      <c r="S277" s="167"/>
      <c r="T277" s="168"/>
      <c r="AT277" s="162" t="s">
        <v>150</v>
      </c>
      <c r="AU277" s="162" t="s">
        <v>85</v>
      </c>
      <c r="AV277" s="13" t="s">
        <v>85</v>
      </c>
      <c r="AW277" s="13" t="s">
        <v>31</v>
      </c>
      <c r="AX277" s="13" t="s">
        <v>75</v>
      </c>
      <c r="AY277" s="162" t="s">
        <v>120</v>
      </c>
    </row>
    <row r="278" spans="1:65" s="13" customFormat="1" ht="11.25">
      <c r="B278" s="160"/>
      <c r="D278" s="161" t="s">
        <v>150</v>
      </c>
      <c r="E278" s="162" t="s">
        <v>1</v>
      </c>
      <c r="F278" s="163" t="s">
        <v>446</v>
      </c>
      <c r="H278" s="164">
        <v>1.7999999999999999E-2</v>
      </c>
      <c r="I278" s="165"/>
      <c r="L278" s="160"/>
      <c r="M278" s="166"/>
      <c r="N278" s="167"/>
      <c r="O278" s="167"/>
      <c r="P278" s="167"/>
      <c r="Q278" s="167"/>
      <c r="R278" s="167"/>
      <c r="S278" s="167"/>
      <c r="T278" s="168"/>
      <c r="AT278" s="162" t="s">
        <v>150</v>
      </c>
      <c r="AU278" s="162" t="s">
        <v>85</v>
      </c>
      <c r="AV278" s="13" t="s">
        <v>85</v>
      </c>
      <c r="AW278" s="13" t="s">
        <v>31</v>
      </c>
      <c r="AX278" s="13" t="s">
        <v>75</v>
      </c>
      <c r="AY278" s="162" t="s">
        <v>120</v>
      </c>
    </row>
    <row r="279" spans="1:65" s="13" customFormat="1" ht="11.25">
      <c r="B279" s="160"/>
      <c r="D279" s="161" t="s">
        <v>150</v>
      </c>
      <c r="E279" s="162" t="s">
        <v>1</v>
      </c>
      <c r="F279" s="163" t="s">
        <v>447</v>
      </c>
      <c r="H279" s="164">
        <v>1.9E-2</v>
      </c>
      <c r="I279" s="165"/>
      <c r="L279" s="160"/>
      <c r="M279" s="166"/>
      <c r="N279" s="167"/>
      <c r="O279" s="167"/>
      <c r="P279" s="167"/>
      <c r="Q279" s="167"/>
      <c r="R279" s="167"/>
      <c r="S279" s="167"/>
      <c r="T279" s="168"/>
      <c r="AT279" s="162" t="s">
        <v>150</v>
      </c>
      <c r="AU279" s="162" t="s">
        <v>85</v>
      </c>
      <c r="AV279" s="13" t="s">
        <v>85</v>
      </c>
      <c r="AW279" s="13" t="s">
        <v>31</v>
      </c>
      <c r="AX279" s="13" t="s">
        <v>75</v>
      </c>
      <c r="AY279" s="162" t="s">
        <v>120</v>
      </c>
    </row>
    <row r="280" spans="1:65" s="13" customFormat="1" ht="11.25">
      <c r="B280" s="160"/>
      <c r="D280" s="161" t="s">
        <v>150</v>
      </c>
      <c r="E280" s="162" t="s">
        <v>1</v>
      </c>
      <c r="F280" s="163" t="s">
        <v>448</v>
      </c>
      <c r="H280" s="164">
        <v>0.03</v>
      </c>
      <c r="I280" s="165"/>
      <c r="L280" s="160"/>
      <c r="M280" s="166"/>
      <c r="N280" s="167"/>
      <c r="O280" s="167"/>
      <c r="P280" s="167"/>
      <c r="Q280" s="167"/>
      <c r="R280" s="167"/>
      <c r="S280" s="167"/>
      <c r="T280" s="168"/>
      <c r="AT280" s="162" t="s">
        <v>150</v>
      </c>
      <c r="AU280" s="162" t="s">
        <v>85</v>
      </c>
      <c r="AV280" s="13" t="s">
        <v>85</v>
      </c>
      <c r="AW280" s="13" t="s">
        <v>31</v>
      </c>
      <c r="AX280" s="13" t="s">
        <v>75</v>
      </c>
      <c r="AY280" s="162" t="s">
        <v>120</v>
      </c>
    </row>
    <row r="281" spans="1:65" s="13" customFormat="1" ht="11.25">
      <c r="B281" s="160"/>
      <c r="D281" s="161" t="s">
        <v>150</v>
      </c>
      <c r="E281" s="162" t="s">
        <v>1</v>
      </c>
      <c r="F281" s="163" t="s">
        <v>449</v>
      </c>
      <c r="H281" s="164">
        <v>2.9000000000000001E-2</v>
      </c>
      <c r="I281" s="165"/>
      <c r="L281" s="160"/>
      <c r="M281" s="166"/>
      <c r="N281" s="167"/>
      <c r="O281" s="167"/>
      <c r="P281" s="167"/>
      <c r="Q281" s="167"/>
      <c r="R281" s="167"/>
      <c r="S281" s="167"/>
      <c r="T281" s="168"/>
      <c r="AT281" s="162" t="s">
        <v>150</v>
      </c>
      <c r="AU281" s="162" t="s">
        <v>85</v>
      </c>
      <c r="AV281" s="13" t="s">
        <v>85</v>
      </c>
      <c r="AW281" s="13" t="s">
        <v>31</v>
      </c>
      <c r="AX281" s="13" t="s">
        <v>75</v>
      </c>
      <c r="AY281" s="162" t="s">
        <v>120</v>
      </c>
    </row>
    <row r="282" spans="1:65" s="13" customFormat="1" ht="11.25">
      <c r="B282" s="160"/>
      <c r="D282" s="161" t="s">
        <v>150</v>
      </c>
      <c r="E282" s="162" t="s">
        <v>1</v>
      </c>
      <c r="F282" s="163" t="s">
        <v>450</v>
      </c>
      <c r="H282" s="164">
        <v>5.0999999999999997E-2</v>
      </c>
      <c r="I282" s="165"/>
      <c r="L282" s="160"/>
      <c r="M282" s="166"/>
      <c r="N282" s="167"/>
      <c r="O282" s="167"/>
      <c r="P282" s="167"/>
      <c r="Q282" s="167"/>
      <c r="R282" s="167"/>
      <c r="S282" s="167"/>
      <c r="T282" s="168"/>
      <c r="AT282" s="162" t="s">
        <v>150</v>
      </c>
      <c r="AU282" s="162" t="s">
        <v>85</v>
      </c>
      <c r="AV282" s="13" t="s">
        <v>85</v>
      </c>
      <c r="AW282" s="13" t="s">
        <v>31</v>
      </c>
      <c r="AX282" s="13" t="s">
        <v>75</v>
      </c>
      <c r="AY282" s="162" t="s">
        <v>120</v>
      </c>
    </row>
    <row r="283" spans="1:65" s="13" customFormat="1" ht="11.25">
      <c r="B283" s="160"/>
      <c r="D283" s="161" t="s">
        <v>150</v>
      </c>
      <c r="E283" s="162" t="s">
        <v>1</v>
      </c>
      <c r="F283" s="163" t="s">
        <v>451</v>
      </c>
      <c r="H283" s="164">
        <v>0.125</v>
      </c>
      <c r="I283" s="165"/>
      <c r="L283" s="160"/>
      <c r="M283" s="166"/>
      <c r="N283" s="167"/>
      <c r="O283" s="167"/>
      <c r="P283" s="167"/>
      <c r="Q283" s="167"/>
      <c r="R283" s="167"/>
      <c r="S283" s="167"/>
      <c r="T283" s="168"/>
      <c r="AT283" s="162" t="s">
        <v>150</v>
      </c>
      <c r="AU283" s="162" t="s">
        <v>85</v>
      </c>
      <c r="AV283" s="13" t="s">
        <v>85</v>
      </c>
      <c r="AW283" s="13" t="s">
        <v>31</v>
      </c>
      <c r="AX283" s="13" t="s">
        <v>75</v>
      </c>
      <c r="AY283" s="162" t="s">
        <v>120</v>
      </c>
    </row>
    <row r="284" spans="1:65" s="13" customFormat="1" ht="11.25">
      <c r="B284" s="160"/>
      <c r="D284" s="161" t="s">
        <v>150</v>
      </c>
      <c r="E284" s="162" t="s">
        <v>1</v>
      </c>
      <c r="F284" s="163" t="s">
        <v>452</v>
      </c>
      <c r="H284" s="164">
        <v>2.7E-2</v>
      </c>
      <c r="I284" s="165"/>
      <c r="L284" s="160"/>
      <c r="M284" s="166"/>
      <c r="N284" s="167"/>
      <c r="O284" s="167"/>
      <c r="P284" s="167"/>
      <c r="Q284" s="167"/>
      <c r="R284" s="167"/>
      <c r="S284" s="167"/>
      <c r="T284" s="168"/>
      <c r="AT284" s="162" t="s">
        <v>150</v>
      </c>
      <c r="AU284" s="162" t="s">
        <v>85</v>
      </c>
      <c r="AV284" s="13" t="s">
        <v>85</v>
      </c>
      <c r="AW284" s="13" t="s">
        <v>31</v>
      </c>
      <c r="AX284" s="13" t="s">
        <v>75</v>
      </c>
      <c r="AY284" s="162" t="s">
        <v>120</v>
      </c>
    </row>
    <row r="285" spans="1:65" s="13" customFormat="1" ht="11.25">
      <c r="B285" s="160"/>
      <c r="D285" s="161" t="s">
        <v>150</v>
      </c>
      <c r="E285" s="162" t="s">
        <v>1</v>
      </c>
      <c r="F285" s="163" t="s">
        <v>453</v>
      </c>
      <c r="H285" s="164">
        <v>5.0999999999999997E-2</v>
      </c>
      <c r="I285" s="165"/>
      <c r="L285" s="160"/>
      <c r="M285" s="166"/>
      <c r="N285" s="167"/>
      <c r="O285" s="167"/>
      <c r="P285" s="167"/>
      <c r="Q285" s="167"/>
      <c r="R285" s="167"/>
      <c r="S285" s="167"/>
      <c r="T285" s="168"/>
      <c r="AT285" s="162" t="s">
        <v>150</v>
      </c>
      <c r="AU285" s="162" t="s">
        <v>85</v>
      </c>
      <c r="AV285" s="13" t="s">
        <v>85</v>
      </c>
      <c r="AW285" s="13" t="s">
        <v>31</v>
      </c>
      <c r="AX285" s="13" t="s">
        <v>75</v>
      </c>
      <c r="AY285" s="162" t="s">
        <v>120</v>
      </c>
    </row>
    <row r="286" spans="1:65" s="2" customFormat="1" ht="24.2" customHeight="1">
      <c r="A286" s="30"/>
      <c r="B286" s="135"/>
      <c r="C286" s="136" t="s">
        <v>454</v>
      </c>
      <c r="D286" s="136" t="s">
        <v>121</v>
      </c>
      <c r="E286" s="137" t="s">
        <v>455</v>
      </c>
      <c r="F286" s="138" t="s">
        <v>456</v>
      </c>
      <c r="G286" s="139" t="s">
        <v>274</v>
      </c>
      <c r="H286" s="140">
        <v>57.75</v>
      </c>
      <c r="I286" s="141"/>
      <c r="J286" s="142">
        <f>ROUND(I286*H286,2)</f>
        <v>0</v>
      </c>
      <c r="K286" s="138" t="s">
        <v>129</v>
      </c>
      <c r="L286" s="31"/>
      <c r="M286" s="143" t="s">
        <v>1</v>
      </c>
      <c r="N286" s="144" t="s">
        <v>40</v>
      </c>
      <c r="O286" s="56"/>
      <c r="P286" s="145">
        <f>O286*H286</f>
        <v>0</v>
      </c>
      <c r="Q286" s="145">
        <v>0.47405000000000003</v>
      </c>
      <c r="R286" s="145">
        <f>Q286*H286</f>
        <v>27.3763875</v>
      </c>
      <c r="S286" s="145">
        <v>0</v>
      </c>
      <c r="T286" s="146">
        <f>S286*H286</f>
        <v>0</v>
      </c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R286" s="147" t="s">
        <v>125</v>
      </c>
      <c r="AT286" s="147" t="s">
        <v>121</v>
      </c>
      <c r="AU286" s="147" t="s">
        <v>85</v>
      </c>
      <c r="AY286" s="15" t="s">
        <v>120</v>
      </c>
      <c r="BE286" s="148">
        <f>IF(N286="základní",J286,0)</f>
        <v>0</v>
      </c>
      <c r="BF286" s="148">
        <f>IF(N286="snížená",J286,0)</f>
        <v>0</v>
      </c>
      <c r="BG286" s="148">
        <f>IF(N286="zákl. přenesená",J286,0)</f>
        <v>0</v>
      </c>
      <c r="BH286" s="148">
        <f>IF(N286="sníž. přenesená",J286,0)</f>
        <v>0</v>
      </c>
      <c r="BI286" s="148">
        <f>IF(N286="nulová",J286,0)</f>
        <v>0</v>
      </c>
      <c r="BJ286" s="15" t="s">
        <v>83</v>
      </c>
      <c r="BK286" s="148">
        <f>ROUND(I286*H286,2)</f>
        <v>0</v>
      </c>
      <c r="BL286" s="15" t="s">
        <v>125</v>
      </c>
      <c r="BM286" s="147" t="s">
        <v>457</v>
      </c>
    </row>
    <row r="287" spans="1:65" s="13" customFormat="1" ht="11.25">
      <c r="B287" s="160"/>
      <c r="D287" s="161" t="s">
        <v>150</v>
      </c>
      <c r="E287" s="162" t="s">
        <v>1</v>
      </c>
      <c r="F287" s="163" t="s">
        <v>458</v>
      </c>
      <c r="H287" s="164">
        <v>57.75</v>
      </c>
      <c r="I287" s="165"/>
      <c r="L287" s="160"/>
      <c r="M287" s="166"/>
      <c r="N287" s="167"/>
      <c r="O287" s="167"/>
      <c r="P287" s="167"/>
      <c r="Q287" s="167"/>
      <c r="R287" s="167"/>
      <c r="S287" s="167"/>
      <c r="T287" s="168"/>
      <c r="AT287" s="162" t="s">
        <v>150</v>
      </c>
      <c r="AU287" s="162" t="s">
        <v>85</v>
      </c>
      <c r="AV287" s="13" t="s">
        <v>85</v>
      </c>
      <c r="AW287" s="13" t="s">
        <v>31</v>
      </c>
      <c r="AX287" s="13" t="s">
        <v>83</v>
      </c>
      <c r="AY287" s="162" t="s">
        <v>120</v>
      </c>
    </row>
    <row r="288" spans="1:65" s="2" customFormat="1" ht="24.2" customHeight="1">
      <c r="A288" s="30"/>
      <c r="B288" s="135"/>
      <c r="C288" s="136" t="s">
        <v>459</v>
      </c>
      <c r="D288" s="136" t="s">
        <v>121</v>
      </c>
      <c r="E288" s="137" t="s">
        <v>460</v>
      </c>
      <c r="F288" s="138" t="s">
        <v>461</v>
      </c>
      <c r="G288" s="139" t="s">
        <v>217</v>
      </c>
      <c r="H288" s="140">
        <v>38.5</v>
      </c>
      <c r="I288" s="141"/>
      <c r="J288" s="142">
        <f>ROUND(I288*H288,2)</f>
        <v>0</v>
      </c>
      <c r="K288" s="138" t="s">
        <v>129</v>
      </c>
      <c r="L288" s="31"/>
      <c r="M288" s="143" t="s">
        <v>1</v>
      </c>
      <c r="N288" s="144" t="s">
        <v>40</v>
      </c>
      <c r="O288" s="56"/>
      <c r="P288" s="145">
        <f>O288*H288</f>
        <v>0</v>
      </c>
      <c r="Q288" s="145">
        <v>0.27600000000000002</v>
      </c>
      <c r="R288" s="145">
        <f>Q288*H288</f>
        <v>10.626000000000001</v>
      </c>
      <c r="S288" s="145">
        <v>0</v>
      </c>
      <c r="T288" s="146">
        <f>S288*H288</f>
        <v>0</v>
      </c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R288" s="147" t="s">
        <v>125</v>
      </c>
      <c r="AT288" s="147" t="s">
        <v>121</v>
      </c>
      <c r="AU288" s="147" t="s">
        <v>85</v>
      </c>
      <c r="AY288" s="15" t="s">
        <v>120</v>
      </c>
      <c r="BE288" s="148">
        <f>IF(N288="základní",J288,0)</f>
        <v>0</v>
      </c>
      <c r="BF288" s="148">
        <f>IF(N288="snížená",J288,0)</f>
        <v>0</v>
      </c>
      <c r="BG288" s="148">
        <f>IF(N288="zákl. přenesená",J288,0)</f>
        <v>0</v>
      </c>
      <c r="BH288" s="148">
        <f>IF(N288="sníž. přenesená",J288,0)</f>
        <v>0</v>
      </c>
      <c r="BI288" s="148">
        <f>IF(N288="nulová",J288,0)</f>
        <v>0</v>
      </c>
      <c r="BJ288" s="15" t="s">
        <v>83</v>
      </c>
      <c r="BK288" s="148">
        <f>ROUND(I288*H288,2)</f>
        <v>0</v>
      </c>
      <c r="BL288" s="15" t="s">
        <v>125</v>
      </c>
      <c r="BM288" s="147" t="s">
        <v>462</v>
      </c>
    </row>
    <row r="289" spans="1:65" s="13" customFormat="1" ht="11.25">
      <c r="B289" s="160"/>
      <c r="D289" s="161" t="s">
        <v>150</v>
      </c>
      <c r="E289" s="162" t="s">
        <v>1</v>
      </c>
      <c r="F289" s="163" t="s">
        <v>463</v>
      </c>
      <c r="H289" s="164">
        <v>38.5</v>
      </c>
      <c r="I289" s="165"/>
      <c r="L289" s="160"/>
      <c r="M289" s="166"/>
      <c r="N289" s="167"/>
      <c r="O289" s="167"/>
      <c r="P289" s="167"/>
      <c r="Q289" s="167"/>
      <c r="R289" s="167"/>
      <c r="S289" s="167"/>
      <c r="T289" s="168"/>
      <c r="AT289" s="162" t="s">
        <v>150</v>
      </c>
      <c r="AU289" s="162" t="s">
        <v>85</v>
      </c>
      <c r="AV289" s="13" t="s">
        <v>85</v>
      </c>
      <c r="AW289" s="13" t="s">
        <v>31</v>
      </c>
      <c r="AX289" s="13" t="s">
        <v>83</v>
      </c>
      <c r="AY289" s="162" t="s">
        <v>120</v>
      </c>
    </row>
    <row r="290" spans="1:65" s="2" customFormat="1" ht="24.2" customHeight="1">
      <c r="A290" s="30"/>
      <c r="B290" s="135"/>
      <c r="C290" s="136" t="s">
        <v>464</v>
      </c>
      <c r="D290" s="136" t="s">
        <v>121</v>
      </c>
      <c r="E290" s="137" t="s">
        <v>465</v>
      </c>
      <c r="F290" s="138" t="s">
        <v>466</v>
      </c>
      <c r="G290" s="139" t="s">
        <v>217</v>
      </c>
      <c r="H290" s="140">
        <v>130.9</v>
      </c>
      <c r="I290" s="141"/>
      <c r="J290" s="142">
        <f>ROUND(I290*H290,2)</f>
        <v>0</v>
      </c>
      <c r="K290" s="138" t="s">
        <v>129</v>
      </c>
      <c r="L290" s="31"/>
      <c r="M290" s="143" t="s">
        <v>1</v>
      </c>
      <c r="N290" s="144" t="s">
        <v>40</v>
      </c>
      <c r="O290" s="56"/>
      <c r="P290" s="145">
        <f>O290*H290</f>
        <v>0</v>
      </c>
      <c r="Q290" s="145">
        <v>0.27600000000000002</v>
      </c>
      <c r="R290" s="145">
        <f>Q290*H290</f>
        <v>36.128400000000006</v>
      </c>
      <c r="S290" s="145">
        <v>0</v>
      </c>
      <c r="T290" s="146">
        <f>S290*H290</f>
        <v>0</v>
      </c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R290" s="147" t="s">
        <v>125</v>
      </c>
      <c r="AT290" s="147" t="s">
        <v>121</v>
      </c>
      <c r="AU290" s="147" t="s">
        <v>85</v>
      </c>
      <c r="AY290" s="15" t="s">
        <v>120</v>
      </c>
      <c r="BE290" s="148">
        <f>IF(N290="základní",J290,0)</f>
        <v>0</v>
      </c>
      <c r="BF290" s="148">
        <f>IF(N290="snížená",J290,0)</f>
        <v>0</v>
      </c>
      <c r="BG290" s="148">
        <f>IF(N290="zákl. přenesená",J290,0)</f>
        <v>0</v>
      </c>
      <c r="BH290" s="148">
        <f>IF(N290="sníž. přenesená",J290,0)</f>
        <v>0</v>
      </c>
      <c r="BI290" s="148">
        <f>IF(N290="nulová",J290,0)</f>
        <v>0</v>
      </c>
      <c r="BJ290" s="15" t="s">
        <v>83</v>
      </c>
      <c r="BK290" s="148">
        <f>ROUND(I290*H290,2)</f>
        <v>0</v>
      </c>
      <c r="BL290" s="15" t="s">
        <v>125</v>
      </c>
      <c r="BM290" s="147" t="s">
        <v>467</v>
      </c>
    </row>
    <row r="291" spans="1:65" s="13" customFormat="1" ht="11.25">
      <c r="B291" s="160"/>
      <c r="D291" s="161" t="s">
        <v>150</v>
      </c>
      <c r="E291" s="162" t="s">
        <v>1</v>
      </c>
      <c r="F291" s="163" t="s">
        <v>468</v>
      </c>
      <c r="H291" s="164">
        <v>130.9</v>
      </c>
      <c r="I291" s="165"/>
      <c r="L291" s="160"/>
      <c r="M291" s="166"/>
      <c r="N291" s="167"/>
      <c r="O291" s="167"/>
      <c r="P291" s="167"/>
      <c r="Q291" s="167"/>
      <c r="R291" s="167"/>
      <c r="S291" s="167"/>
      <c r="T291" s="168"/>
      <c r="AT291" s="162" t="s">
        <v>150</v>
      </c>
      <c r="AU291" s="162" t="s">
        <v>85</v>
      </c>
      <c r="AV291" s="13" t="s">
        <v>85</v>
      </c>
      <c r="AW291" s="13" t="s">
        <v>31</v>
      </c>
      <c r="AX291" s="13" t="s">
        <v>83</v>
      </c>
      <c r="AY291" s="162" t="s">
        <v>120</v>
      </c>
    </row>
    <row r="292" spans="1:65" s="2" customFormat="1" ht="24.2" customHeight="1">
      <c r="A292" s="30"/>
      <c r="B292" s="135"/>
      <c r="C292" s="136" t="s">
        <v>469</v>
      </c>
      <c r="D292" s="136" t="s">
        <v>121</v>
      </c>
      <c r="E292" s="137" t="s">
        <v>470</v>
      </c>
      <c r="F292" s="138" t="s">
        <v>471</v>
      </c>
      <c r="G292" s="139" t="s">
        <v>274</v>
      </c>
      <c r="H292" s="140">
        <v>6</v>
      </c>
      <c r="I292" s="141"/>
      <c r="J292" s="142">
        <f>ROUND(I292*H292,2)</f>
        <v>0</v>
      </c>
      <c r="K292" s="138" t="s">
        <v>129</v>
      </c>
      <c r="L292" s="31"/>
      <c r="M292" s="143" t="s">
        <v>1</v>
      </c>
      <c r="N292" s="144" t="s">
        <v>40</v>
      </c>
      <c r="O292" s="56"/>
      <c r="P292" s="145">
        <f>O292*H292</f>
        <v>0</v>
      </c>
      <c r="Q292" s="145">
        <v>0.29221000000000003</v>
      </c>
      <c r="R292" s="145">
        <f>Q292*H292</f>
        <v>1.75326</v>
      </c>
      <c r="S292" s="145">
        <v>0</v>
      </c>
      <c r="T292" s="146">
        <f>S292*H292</f>
        <v>0</v>
      </c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R292" s="147" t="s">
        <v>125</v>
      </c>
      <c r="AT292" s="147" t="s">
        <v>121</v>
      </c>
      <c r="AU292" s="147" t="s">
        <v>85</v>
      </c>
      <c r="AY292" s="15" t="s">
        <v>120</v>
      </c>
      <c r="BE292" s="148">
        <f>IF(N292="základní",J292,0)</f>
        <v>0</v>
      </c>
      <c r="BF292" s="148">
        <f>IF(N292="snížená",J292,0)</f>
        <v>0</v>
      </c>
      <c r="BG292" s="148">
        <f>IF(N292="zákl. přenesená",J292,0)</f>
        <v>0</v>
      </c>
      <c r="BH292" s="148">
        <f>IF(N292="sníž. přenesená",J292,0)</f>
        <v>0</v>
      </c>
      <c r="BI292" s="148">
        <f>IF(N292="nulová",J292,0)</f>
        <v>0</v>
      </c>
      <c r="BJ292" s="15" t="s">
        <v>83</v>
      </c>
      <c r="BK292" s="148">
        <f>ROUND(I292*H292,2)</f>
        <v>0</v>
      </c>
      <c r="BL292" s="15" t="s">
        <v>125</v>
      </c>
      <c r="BM292" s="147" t="s">
        <v>472</v>
      </c>
    </row>
    <row r="293" spans="1:65" s="13" customFormat="1" ht="11.25">
      <c r="B293" s="160"/>
      <c r="D293" s="161" t="s">
        <v>150</v>
      </c>
      <c r="E293" s="162" t="s">
        <v>1</v>
      </c>
      <c r="F293" s="163" t="s">
        <v>473</v>
      </c>
      <c r="H293" s="164">
        <v>6</v>
      </c>
      <c r="I293" s="165"/>
      <c r="L293" s="160"/>
      <c r="M293" s="166"/>
      <c r="N293" s="167"/>
      <c r="O293" s="167"/>
      <c r="P293" s="167"/>
      <c r="Q293" s="167"/>
      <c r="R293" s="167"/>
      <c r="S293" s="167"/>
      <c r="T293" s="168"/>
      <c r="AT293" s="162" t="s">
        <v>150</v>
      </c>
      <c r="AU293" s="162" t="s">
        <v>85</v>
      </c>
      <c r="AV293" s="13" t="s">
        <v>85</v>
      </c>
      <c r="AW293" s="13" t="s">
        <v>31</v>
      </c>
      <c r="AX293" s="13" t="s">
        <v>83</v>
      </c>
      <c r="AY293" s="162" t="s">
        <v>120</v>
      </c>
    </row>
    <row r="294" spans="1:65" s="2" customFormat="1" ht="24.2" customHeight="1">
      <c r="A294" s="30"/>
      <c r="B294" s="135"/>
      <c r="C294" s="169" t="s">
        <v>474</v>
      </c>
      <c r="D294" s="169" t="s">
        <v>187</v>
      </c>
      <c r="E294" s="170" t="s">
        <v>475</v>
      </c>
      <c r="F294" s="171" t="s">
        <v>476</v>
      </c>
      <c r="G294" s="172" t="s">
        <v>274</v>
      </c>
      <c r="H294" s="173">
        <v>6</v>
      </c>
      <c r="I294" s="174"/>
      <c r="J294" s="175">
        <f>ROUND(I294*H294,2)</f>
        <v>0</v>
      </c>
      <c r="K294" s="171" t="s">
        <v>129</v>
      </c>
      <c r="L294" s="176"/>
      <c r="M294" s="177" t="s">
        <v>1</v>
      </c>
      <c r="N294" s="178" t="s">
        <v>40</v>
      </c>
      <c r="O294" s="56"/>
      <c r="P294" s="145">
        <f>O294*H294</f>
        <v>0</v>
      </c>
      <c r="Q294" s="145">
        <v>4.4999999999999997E-3</v>
      </c>
      <c r="R294" s="145">
        <f>Q294*H294</f>
        <v>2.6999999999999996E-2</v>
      </c>
      <c r="S294" s="145">
        <v>0</v>
      </c>
      <c r="T294" s="146">
        <f>S294*H294</f>
        <v>0</v>
      </c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R294" s="147" t="s">
        <v>191</v>
      </c>
      <c r="AT294" s="147" t="s">
        <v>187</v>
      </c>
      <c r="AU294" s="147" t="s">
        <v>85</v>
      </c>
      <c r="AY294" s="15" t="s">
        <v>120</v>
      </c>
      <c r="BE294" s="148">
        <f>IF(N294="základní",J294,0)</f>
        <v>0</v>
      </c>
      <c r="BF294" s="148">
        <f>IF(N294="snížená",J294,0)</f>
        <v>0</v>
      </c>
      <c r="BG294" s="148">
        <f>IF(N294="zákl. přenesená",J294,0)</f>
        <v>0</v>
      </c>
      <c r="BH294" s="148">
        <f>IF(N294="sníž. přenesená",J294,0)</f>
        <v>0</v>
      </c>
      <c r="BI294" s="148">
        <f>IF(N294="nulová",J294,0)</f>
        <v>0</v>
      </c>
      <c r="BJ294" s="15" t="s">
        <v>83</v>
      </c>
      <c r="BK294" s="148">
        <f>ROUND(I294*H294,2)</f>
        <v>0</v>
      </c>
      <c r="BL294" s="15" t="s">
        <v>125</v>
      </c>
      <c r="BM294" s="147" t="s">
        <v>477</v>
      </c>
    </row>
    <row r="295" spans="1:65" s="2" customFormat="1" ht="24.2" customHeight="1">
      <c r="A295" s="30"/>
      <c r="B295" s="135"/>
      <c r="C295" s="169" t="s">
        <v>478</v>
      </c>
      <c r="D295" s="169" t="s">
        <v>187</v>
      </c>
      <c r="E295" s="170" t="s">
        <v>479</v>
      </c>
      <c r="F295" s="171" t="s">
        <v>480</v>
      </c>
      <c r="G295" s="172" t="s">
        <v>417</v>
      </c>
      <c r="H295" s="173">
        <v>2</v>
      </c>
      <c r="I295" s="174"/>
      <c r="J295" s="175">
        <f>ROUND(I295*H295,2)</f>
        <v>0</v>
      </c>
      <c r="K295" s="171" t="s">
        <v>129</v>
      </c>
      <c r="L295" s="176"/>
      <c r="M295" s="177" t="s">
        <v>1</v>
      </c>
      <c r="N295" s="178" t="s">
        <v>40</v>
      </c>
      <c r="O295" s="56"/>
      <c r="P295" s="145">
        <f>O295*H295</f>
        <v>0</v>
      </c>
      <c r="Q295" s="145">
        <v>1.3999999999999999E-4</v>
      </c>
      <c r="R295" s="145">
        <f>Q295*H295</f>
        <v>2.7999999999999998E-4</v>
      </c>
      <c r="S295" s="145">
        <v>0</v>
      </c>
      <c r="T295" s="146">
        <f>S295*H295</f>
        <v>0</v>
      </c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R295" s="147" t="s">
        <v>191</v>
      </c>
      <c r="AT295" s="147" t="s">
        <v>187</v>
      </c>
      <c r="AU295" s="147" t="s">
        <v>85</v>
      </c>
      <c r="AY295" s="15" t="s">
        <v>120</v>
      </c>
      <c r="BE295" s="148">
        <f>IF(N295="základní",J295,0)</f>
        <v>0</v>
      </c>
      <c r="BF295" s="148">
        <f>IF(N295="snížená",J295,0)</f>
        <v>0</v>
      </c>
      <c r="BG295" s="148">
        <f>IF(N295="zákl. přenesená",J295,0)</f>
        <v>0</v>
      </c>
      <c r="BH295" s="148">
        <f>IF(N295="sníž. přenesená",J295,0)</f>
        <v>0</v>
      </c>
      <c r="BI295" s="148">
        <f>IF(N295="nulová",J295,0)</f>
        <v>0</v>
      </c>
      <c r="BJ295" s="15" t="s">
        <v>83</v>
      </c>
      <c r="BK295" s="148">
        <f>ROUND(I295*H295,2)</f>
        <v>0</v>
      </c>
      <c r="BL295" s="15" t="s">
        <v>125</v>
      </c>
      <c r="BM295" s="147" t="s">
        <v>481</v>
      </c>
    </row>
    <row r="296" spans="1:65" s="2" customFormat="1" ht="24.2" customHeight="1">
      <c r="A296" s="30"/>
      <c r="B296" s="135"/>
      <c r="C296" s="169" t="s">
        <v>482</v>
      </c>
      <c r="D296" s="169" t="s">
        <v>187</v>
      </c>
      <c r="E296" s="170" t="s">
        <v>483</v>
      </c>
      <c r="F296" s="171" t="s">
        <v>484</v>
      </c>
      <c r="G296" s="172" t="s">
        <v>417</v>
      </c>
      <c r="H296" s="173">
        <v>2</v>
      </c>
      <c r="I296" s="174"/>
      <c r="J296" s="175">
        <f>ROUND(I296*H296,2)</f>
        <v>0</v>
      </c>
      <c r="K296" s="171" t="s">
        <v>129</v>
      </c>
      <c r="L296" s="176"/>
      <c r="M296" s="177" t="s">
        <v>1</v>
      </c>
      <c r="N296" s="178" t="s">
        <v>40</v>
      </c>
      <c r="O296" s="56"/>
      <c r="P296" s="145">
        <f>O296*H296</f>
        <v>0</v>
      </c>
      <c r="Q296" s="145">
        <v>2.0000000000000001E-4</v>
      </c>
      <c r="R296" s="145">
        <f>Q296*H296</f>
        <v>4.0000000000000002E-4</v>
      </c>
      <c r="S296" s="145">
        <v>0</v>
      </c>
      <c r="T296" s="146">
        <f>S296*H296</f>
        <v>0</v>
      </c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R296" s="147" t="s">
        <v>191</v>
      </c>
      <c r="AT296" s="147" t="s">
        <v>187</v>
      </c>
      <c r="AU296" s="147" t="s">
        <v>85</v>
      </c>
      <c r="AY296" s="15" t="s">
        <v>120</v>
      </c>
      <c r="BE296" s="148">
        <f>IF(N296="základní",J296,0)</f>
        <v>0</v>
      </c>
      <c r="BF296" s="148">
        <f>IF(N296="snížená",J296,0)</f>
        <v>0</v>
      </c>
      <c r="BG296" s="148">
        <f>IF(N296="zákl. přenesená",J296,0)</f>
        <v>0</v>
      </c>
      <c r="BH296" s="148">
        <f>IF(N296="sníž. přenesená",J296,0)</f>
        <v>0</v>
      </c>
      <c r="BI296" s="148">
        <f>IF(N296="nulová",J296,0)</f>
        <v>0</v>
      </c>
      <c r="BJ296" s="15" t="s">
        <v>83</v>
      </c>
      <c r="BK296" s="148">
        <f>ROUND(I296*H296,2)</f>
        <v>0</v>
      </c>
      <c r="BL296" s="15" t="s">
        <v>125</v>
      </c>
      <c r="BM296" s="147" t="s">
        <v>485</v>
      </c>
    </row>
    <row r="297" spans="1:65" s="11" customFormat="1" ht="22.9" customHeight="1">
      <c r="B297" s="124"/>
      <c r="D297" s="125" t="s">
        <v>74</v>
      </c>
      <c r="E297" s="158" t="s">
        <v>486</v>
      </c>
      <c r="F297" s="158" t="s">
        <v>487</v>
      </c>
      <c r="I297" s="127"/>
      <c r="J297" s="159">
        <f>BK297</f>
        <v>0</v>
      </c>
      <c r="L297" s="124"/>
      <c r="M297" s="129"/>
      <c r="N297" s="130"/>
      <c r="O297" s="130"/>
      <c r="P297" s="131">
        <f>P298</f>
        <v>0</v>
      </c>
      <c r="Q297" s="130"/>
      <c r="R297" s="131">
        <f>R298</f>
        <v>0</v>
      </c>
      <c r="S297" s="130"/>
      <c r="T297" s="132">
        <f>T298</f>
        <v>0</v>
      </c>
      <c r="AR297" s="125" t="s">
        <v>83</v>
      </c>
      <c r="AT297" s="133" t="s">
        <v>74</v>
      </c>
      <c r="AU297" s="133" t="s">
        <v>83</v>
      </c>
      <c r="AY297" s="125" t="s">
        <v>120</v>
      </c>
      <c r="BK297" s="134">
        <f>BK298</f>
        <v>0</v>
      </c>
    </row>
    <row r="298" spans="1:65" s="2" customFormat="1" ht="33" customHeight="1">
      <c r="A298" s="30"/>
      <c r="B298" s="135"/>
      <c r="C298" s="136" t="s">
        <v>488</v>
      </c>
      <c r="D298" s="136" t="s">
        <v>121</v>
      </c>
      <c r="E298" s="137" t="s">
        <v>489</v>
      </c>
      <c r="F298" s="138" t="s">
        <v>490</v>
      </c>
      <c r="G298" s="139" t="s">
        <v>190</v>
      </c>
      <c r="H298" s="140">
        <v>921.952</v>
      </c>
      <c r="I298" s="141"/>
      <c r="J298" s="142">
        <f>ROUND(I298*H298,2)</f>
        <v>0</v>
      </c>
      <c r="K298" s="138" t="s">
        <v>196</v>
      </c>
      <c r="L298" s="31"/>
      <c r="M298" s="143" t="s">
        <v>1</v>
      </c>
      <c r="N298" s="144" t="s">
        <v>40</v>
      </c>
      <c r="O298" s="56"/>
      <c r="P298" s="145">
        <f>O298*H298</f>
        <v>0</v>
      </c>
      <c r="Q298" s="145">
        <v>0</v>
      </c>
      <c r="R298" s="145">
        <f>Q298*H298</f>
        <v>0</v>
      </c>
      <c r="S298" s="145">
        <v>0</v>
      </c>
      <c r="T298" s="146">
        <f>S298*H298</f>
        <v>0</v>
      </c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R298" s="147" t="s">
        <v>125</v>
      </c>
      <c r="AT298" s="147" t="s">
        <v>121</v>
      </c>
      <c r="AU298" s="147" t="s">
        <v>85</v>
      </c>
      <c r="AY298" s="15" t="s">
        <v>120</v>
      </c>
      <c r="BE298" s="148">
        <f>IF(N298="základní",J298,0)</f>
        <v>0</v>
      </c>
      <c r="BF298" s="148">
        <f>IF(N298="snížená",J298,0)</f>
        <v>0</v>
      </c>
      <c r="BG298" s="148">
        <f>IF(N298="zákl. přenesená",J298,0)</f>
        <v>0</v>
      </c>
      <c r="BH298" s="148">
        <f>IF(N298="sníž. přenesená",J298,0)</f>
        <v>0</v>
      </c>
      <c r="BI298" s="148">
        <f>IF(N298="nulová",J298,0)</f>
        <v>0</v>
      </c>
      <c r="BJ298" s="15" t="s">
        <v>83</v>
      </c>
      <c r="BK298" s="148">
        <f>ROUND(I298*H298,2)</f>
        <v>0</v>
      </c>
      <c r="BL298" s="15" t="s">
        <v>125</v>
      </c>
      <c r="BM298" s="147" t="s">
        <v>491</v>
      </c>
    </row>
    <row r="299" spans="1:65" s="11" customFormat="1" ht="25.9" customHeight="1">
      <c r="B299" s="124"/>
      <c r="D299" s="125" t="s">
        <v>74</v>
      </c>
      <c r="E299" s="126" t="s">
        <v>492</v>
      </c>
      <c r="F299" s="126" t="s">
        <v>493</v>
      </c>
      <c r="I299" s="127"/>
      <c r="J299" s="128">
        <f>BK299</f>
        <v>0</v>
      </c>
      <c r="L299" s="124"/>
      <c r="M299" s="129"/>
      <c r="N299" s="130"/>
      <c r="O299" s="130"/>
      <c r="P299" s="131">
        <f>P300</f>
        <v>0</v>
      </c>
      <c r="Q299" s="130"/>
      <c r="R299" s="131">
        <f>R300</f>
        <v>7.5355499999999992E-2</v>
      </c>
      <c r="S299" s="130"/>
      <c r="T299" s="132">
        <f>T300</f>
        <v>0</v>
      </c>
      <c r="AR299" s="125" t="s">
        <v>85</v>
      </c>
      <c r="AT299" s="133" t="s">
        <v>74</v>
      </c>
      <c r="AU299" s="133" t="s">
        <v>75</v>
      </c>
      <c r="AY299" s="125" t="s">
        <v>120</v>
      </c>
      <c r="BK299" s="134">
        <f>BK300</f>
        <v>0</v>
      </c>
    </row>
    <row r="300" spans="1:65" s="11" customFormat="1" ht="22.9" customHeight="1">
      <c r="B300" s="124"/>
      <c r="D300" s="125" t="s">
        <v>74</v>
      </c>
      <c r="E300" s="158" t="s">
        <v>494</v>
      </c>
      <c r="F300" s="158" t="s">
        <v>495</v>
      </c>
      <c r="I300" s="127"/>
      <c r="J300" s="159">
        <f>BK300</f>
        <v>0</v>
      </c>
      <c r="L300" s="124"/>
      <c r="M300" s="129"/>
      <c r="N300" s="130"/>
      <c r="O300" s="130"/>
      <c r="P300" s="131">
        <f>SUM(P301:P309)</f>
        <v>0</v>
      </c>
      <c r="Q300" s="130"/>
      <c r="R300" s="131">
        <f>SUM(R301:R309)</f>
        <v>7.5355499999999992E-2</v>
      </c>
      <c r="S300" s="130"/>
      <c r="T300" s="132">
        <f>SUM(T301:T309)</f>
        <v>0</v>
      </c>
      <c r="AR300" s="125" t="s">
        <v>85</v>
      </c>
      <c r="AT300" s="133" t="s">
        <v>74</v>
      </c>
      <c r="AU300" s="133" t="s">
        <v>83</v>
      </c>
      <c r="AY300" s="125" t="s">
        <v>120</v>
      </c>
      <c r="BK300" s="134">
        <f>SUM(BK301:BK309)</f>
        <v>0</v>
      </c>
    </row>
    <row r="301" spans="1:65" s="2" customFormat="1" ht="24.2" customHeight="1">
      <c r="A301" s="30"/>
      <c r="B301" s="135"/>
      <c r="C301" s="136" t="s">
        <v>496</v>
      </c>
      <c r="D301" s="136" t="s">
        <v>121</v>
      </c>
      <c r="E301" s="137" t="s">
        <v>497</v>
      </c>
      <c r="F301" s="138" t="s">
        <v>498</v>
      </c>
      <c r="G301" s="139" t="s">
        <v>217</v>
      </c>
      <c r="H301" s="140">
        <v>228.35</v>
      </c>
      <c r="I301" s="141"/>
      <c r="J301" s="142">
        <f>ROUND(I301*H301,2)</f>
        <v>0</v>
      </c>
      <c r="K301" s="138" t="s">
        <v>129</v>
      </c>
      <c r="L301" s="31"/>
      <c r="M301" s="143" t="s">
        <v>1</v>
      </c>
      <c r="N301" s="144" t="s">
        <v>40</v>
      </c>
      <c r="O301" s="56"/>
      <c r="P301" s="145">
        <f>O301*H301</f>
        <v>0</v>
      </c>
      <c r="Q301" s="145">
        <v>0</v>
      </c>
      <c r="R301" s="145">
        <f>Q301*H301</f>
        <v>0</v>
      </c>
      <c r="S301" s="145">
        <v>0</v>
      </c>
      <c r="T301" s="146">
        <f>S301*H301</f>
        <v>0</v>
      </c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R301" s="147" t="s">
        <v>246</v>
      </c>
      <c r="AT301" s="147" t="s">
        <v>121</v>
      </c>
      <c r="AU301" s="147" t="s">
        <v>85</v>
      </c>
      <c r="AY301" s="15" t="s">
        <v>120</v>
      </c>
      <c r="BE301" s="148">
        <f>IF(N301="základní",J301,0)</f>
        <v>0</v>
      </c>
      <c r="BF301" s="148">
        <f>IF(N301="snížená",J301,0)</f>
        <v>0</v>
      </c>
      <c r="BG301" s="148">
        <f>IF(N301="zákl. přenesená",J301,0)</f>
        <v>0</v>
      </c>
      <c r="BH301" s="148">
        <f>IF(N301="sníž. přenesená",J301,0)</f>
        <v>0</v>
      </c>
      <c r="BI301" s="148">
        <f>IF(N301="nulová",J301,0)</f>
        <v>0</v>
      </c>
      <c r="BJ301" s="15" t="s">
        <v>83</v>
      </c>
      <c r="BK301" s="148">
        <f>ROUND(I301*H301,2)</f>
        <v>0</v>
      </c>
      <c r="BL301" s="15" t="s">
        <v>246</v>
      </c>
      <c r="BM301" s="147" t="s">
        <v>499</v>
      </c>
    </row>
    <row r="302" spans="1:65" s="13" customFormat="1" ht="11.25">
      <c r="B302" s="160"/>
      <c r="D302" s="161" t="s">
        <v>150</v>
      </c>
      <c r="E302" s="162" t="s">
        <v>1</v>
      </c>
      <c r="F302" s="163" t="s">
        <v>500</v>
      </c>
      <c r="H302" s="164">
        <v>25.13</v>
      </c>
      <c r="I302" s="165"/>
      <c r="L302" s="160"/>
      <c r="M302" s="166"/>
      <c r="N302" s="167"/>
      <c r="O302" s="167"/>
      <c r="P302" s="167"/>
      <c r="Q302" s="167"/>
      <c r="R302" s="167"/>
      <c r="S302" s="167"/>
      <c r="T302" s="168"/>
      <c r="AT302" s="162" t="s">
        <v>150</v>
      </c>
      <c r="AU302" s="162" t="s">
        <v>85</v>
      </c>
      <c r="AV302" s="13" t="s">
        <v>85</v>
      </c>
      <c r="AW302" s="13" t="s">
        <v>31</v>
      </c>
      <c r="AX302" s="13" t="s">
        <v>75</v>
      </c>
      <c r="AY302" s="162" t="s">
        <v>120</v>
      </c>
    </row>
    <row r="303" spans="1:65" s="13" customFormat="1" ht="11.25">
      <c r="B303" s="160"/>
      <c r="D303" s="161" t="s">
        <v>150</v>
      </c>
      <c r="E303" s="162" t="s">
        <v>1</v>
      </c>
      <c r="F303" s="163" t="s">
        <v>237</v>
      </c>
      <c r="H303" s="164">
        <v>49.76</v>
      </c>
      <c r="I303" s="165"/>
      <c r="L303" s="160"/>
      <c r="M303" s="166"/>
      <c r="N303" s="167"/>
      <c r="O303" s="167"/>
      <c r="P303" s="167"/>
      <c r="Q303" s="167"/>
      <c r="R303" s="167"/>
      <c r="S303" s="167"/>
      <c r="T303" s="168"/>
      <c r="AT303" s="162" t="s">
        <v>150</v>
      </c>
      <c r="AU303" s="162" t="s">
        <v>85</v>
      </c>
      <c r="AV303" s="13" t="s">
        <v>85</v>
      </c>
      <c r="AW303" s="13" t="s">
        <v>31</v>
      </c>
      <c r="AX303" s="13" t="s">
        <v>75</v>
      </c>
      <c r="AY303" s="162" t="s">
        <v>120</v>
      </c>
    </row>
    <row r="304" spans="1:65" s="13" customFormat="1" ht="11.25">
      <c r="B304" s="160"/>
      <c r="D304" s="161" t="s">
        <v>150</v>
      </c>
      <c r="E304" s="162" t="s">
        <v>1</v>
      </c>
      <c r="F304" s="163" t="s">
        <v>238</v>
      </c>
      <c r="H304" s="164">
        <v>61.75</v>
      </c>
      <c r="I304" s="165"/>
      <c r="L304" s="160"/>
      <c r="M304" s="166"/>
      <c r="N304" s="167"/>
      <c r="O304" s="167"/>
      <c r="P304" s="167"/>
      <c r="Q304" s="167"/>
      <c r="R304" s="167"/>
      <c r="S304" s="167"/>
      <c r="T304" s="168"/>
      <c r="AT304" s="162" t="s">
        <v>150</v>
      </c>
      <c r="AU304" s="162" t="s">
        <v>85</v>
      </c>
      <c r="AV304" s="13" t="s">
        <v>85</v>
      </c>
      <c r="AW304" s="13" t="s">
        <v>31</v>
      </c>
      <c r="AX304" s="13" t="s">
        <v>75</v>
      </c>
      <c r="AY304" s="162" t="s">
        <v>120</v>
      </c>
    </row>
    <row r="305" spans="1:65" s="13" customFormat="1" ht="11.25">
      <c r="B305" s="160"/>
      <c r="D305" s="161" t="s">
        <v>150</v>
      </c>
      <c r="E305" s="162" t="s">
        <v>1</v>
      </c>
      <c r="F305" s="163" t="s">
        <v>239</v>
      </c>
      <c r="H305" s="164">
        <v>34.21</v>
      </c>
      <c r="I305" s="165"/>
      <c r="L305" s="160"/>
      <c r="M305" s="166"/>
      <c r="N305" s="167"/>
      <c r="O305" s="167"/>
      <c r="P305" s="167"/>
      <c r="Q305" s="167"/>
      <c r="R305" s="167"/>
      <c r="S305" s="167"/>
      <c r="T305" s="168"/>
      <c r="AT305" s="162" t="s">
        <v>150</v>
      </c>
      <c r="AU305" s="162" t="s">
        <v>85</v>
      </c>
      <c r="AV305" s="13" t="s">
        <v>85</v>
      </c>
      <c r="AW305" s="13" t="s">
        <v>31</v>
      </c>
      <c r="AX305" s="13" t="s">
        <v>75</v>
      </c>
      <c r="AY305" s="162" t="s">
        <v>120</v>
      </c>
    </row>
    <row r="306" spans="1:65" s="13" customFormat="1" ht="11.25">
      <c r="B306" s="160"/>
      <c r="D306" s="161" t="s">
        <v>150</v>
      </c>
      <c r="E306" s="162" t="s">
        <v>1</v>
      </c>
      <c r="F306" s="163" t="s">
        <v>244</v>
      </c>
      <c r="H306" s="164">
        <v>57.5</v>
      </c>
      <c r="I306" s="165"/>
      <c r="L306" s="160"/>
      <c r="M306" s="166"/>
      <c r="N306" s="167"/>
      <c r="O306" s="167"/>
      <c r="P306" s="167"/>
      <c r="Q306" s="167"/>
      <c r="R306" s="167"/>
      <c r="S306" s="167"/>
      <c r="T306" s="168"/>
      <c r="AT306" s="162" t="s">
        <v>150</v>
      </c>
      <c r="AU306" s="162" t="s">
        <v>85</v>
      </c>
      <c r="AV306" s="13" t="s">
        <v>85</v>
      </c>
      <c r="AW306" s="13" t="s">
        <v>31</v>
      </c>
      <c r="AX306" s="13" t="s">
        <v>75</v>
      </c>
      <c r="AY306" s="162" t="s">
        <v>120</v>
      </c>
    </row>
    <row r="307" spans="1:65" s="2" customFormat="1" ht="16.5" customHeight="1">
      <c r="A307" s="30"/>
      <c r="B307" s="135"/>
      <c r="C307" s="169" t="s">
        <v>501</v>
      </c>
      <c r="D307" s="169" t="s">
        <v>187</v>
      </c>
      <c r="E307" s="170" t="s">
        <v>502</v>
      </c>
      <c r="F307" s="171" t="s">
        <v>503</v>
      </c>
      <c r="G307" s="172" t="s">
        <v>217</v>
      </c>
      <c r="H307" s="173">
        <v>251.185</v>
      </c>
      <c r="I307" s="174"/>
      <c r="J307" s="175">
        <f>ROUND(I307*H307,2)</f>
        <v>0</v>
      </c>
      <c r="K307" s="171" t="s">
        <v>129</v>
      </c>
      <c r="L307" s="176"/>
      <c r="M307" s="177" t="s">
        <v>1</v>
      </c>
      <c r="N307" s="178" t="s">
        <v>40</v>
      </c>
      <c r="O307" s="56"/>
      <c r="P307" s="145">
        <f>O307*H307</f>
        <v>0</v>
      </c>
      <c r="Q307" s="145">
        <v>2.9999999999999997E-4</v>
      </c>
      <c r="R307" s="145">
        <f>Q307*H307</f>
        <v>7.5355499999999992E-2</v>
      </c>
      <c r="S307" s="145">
        <v>0</v>
      </c>
      <c r="T307" s="146">
        <f>S307*H307</f>
        <v>0</v>
      </c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R307" s="147" t="s">
        <v>327</v>
      </c>
      <c r="AT307" s="147" t="s">
        <v>187</v>
      </c>
      <c r="AU307" s="147" t="s">
        <v>85</v>
      </c>
      <c r="AY307" s="15" t="s">
        <v>120</v>
      </c>
      <c r="BE307" s="148">
        <f>IF(N307="základní",J307,0)</f>
        <v>0</v>
      </c>
      <c r="BF307" s="148">
        <f>IF(N307="snížená",J307,0)</f>
        <v>0</v>
      </c>
      <c r="BG307" s="148">
        <f>IF(N307="zákl. přenesená",J307,0)</f>
        <v>0</v>
      </c>
      <c r="BH307" s="148">
        <f>IF(N307="sníž. přenesená",J307,0)</f>
        <v>0</v>
      </c>
      <c r="BI307" s="148">
        <f>IF(N307="nulová",J307,0)</f>
        <v>0</v>
      </c>
      <c r="BJ307" s="15" t="s">
        <v>83</v>
      </c>
      <c r="BK307" s="148">
        <f>ROUND(I307*H307,2)</f>
        <v>0</v>
      </c>
      <c r="BL307" s="15" t="s">
        <v>246</v>
      </c>
      <c r="BM307" s="147" t="s">
        <v>504</v>
      </c>
    </row>
    <row r="308" spans="1:65" s="13" customFormat="1" ht="11.25">
      <c r="B308" s="160"/>
      <c r="D308" s="161" t="s">
        <v>150</v>
      </c>
      <c r="F308" s="163" t="s">
        <v>505</v>
      </c>
      <c r="H308" s="164">
        <v>251.185</v>
      </c>
      <c r="I308" s="165"/>
      <c r="L308" s="160"/>
      <c r="M308" s="166"/>
      <c r="N308" s="167"/>
      <c r="O308" s="167"/>
      <c r="P308" s="167"/>
      <c r="Q308" s="167"/>
      <c r="R308" s="167"/>
      <c r="S308" s="167"/>
      <c r="T308" s="168"/>
      <c r="AT308" s="162" t="s">
        <v>150</v>
      </c>
      <c r="AU308" s="162" t="s">
        <v>85</v>
      </c>
      <c r="AV308" s="13" t="s">
        <v>85</v>
      </c>
      <c r="AW308" s="13" t="s">
        <v>3</v>
      </c>
      <c r="AX308" s="13" t="s">
        <v>83</v>
      </c>
      <c r="AY308" s="162" t="s">
        <v>120</v>
      </c>
    </row>
    <row r="309" spans="1:65" s="2" customFormat="1" ht="24.2" customHeight="1">
      <c r="A309" s="30"/>
      <c r="B309" s="135"/>
      <c r="C309" s="136" t="s">
        <v>506</v>
      </c>
      <c r="D309" s="136" t="s">
        <v>121</v>
      </c>
      <c r="E309" s="137" t="s">
        <v>507</v>
      </c>
      <c r="F309" s="138" t="s">
        <v>508</v>
      </c>
      <c r="G309" s="139" t="s">
        <v>509</v>
      </c>
      <c r="H309" s="179"/>
      <c r="I309" s="141"/>
      <c r="J309" s="142">
        <f>ROUND(I309*H309,2)</f>
        <v>0</v>
      </c>
      <c r="K309" s="138" t="s">
        <v>129</v>
      </c>
      <c r="L309" s="31"/>
      <c r="M309" s="143" t="s">
        <v>1</v>
      </c>
      <c r="N309" s="144" t="s">
        <v>40</v>
      </c>
      <c r="O309" s="56"/>
      <c r="P309" s="145">
        <f>O309*H309</f>
        <v>0</v>
      </c>
      <c r="Q309" s="145">
        <v>0</v>
      </c>
      <c r="R309" s="145">
        <f>Q309*H309</f>
        <v>0</v>
      </c>
      <c r="S309" s="145">
        <v>0</v>
      </c>
      <c r="T309" s="146">
        <f>S309*H309</f>
        <v>0</v>
      </c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R309" s="147" t="s">
        <v>246</v>
      </c>
      <c r="AT309" s="147" t="s">
        <v>121</v>
      </c>
      <c r="AU309" s="147" t="s">
        <v>85</v>
      </c>
      <c r="AY309" s="15" t="s">
        <v>120</v>
      </c>
      <c r="BE309" s="148">
        <f>IF(N309="základní",J309,0)</f>
        <v>0</v>
      </c>
      <c r="BF309" s="148">
        <f>IF(N309="snížená",J309,0)</f>
        <v>0</v>
      </c>
      <c r="BG309" s="148">
        <f>IF(N309="zákl. přenesená",J309,0)</f>
        <v>0</v>
      </c>
      <c r="BH309" s="148">
        <f>IF(N309="sníž. přenesená",J309,0)</f>
        <v>0</v>
      </c>
      <c r="BI309" s="148">
        <f>IF(N309="nulová",J309,0)</f>
        <v>0</v>
      </c>
      <c r="BJ309" s="15" t="s">
        <v>83</v>
      </c>
      <c r="BK309" s="148">
        <f>ROUND(I309*H309,2)</f>
        <v>0</v>
      </c>
      <c r="BL309" s="15" t="s">
        <v>246</v>
      </c>
      <c r="BM309" s="147" t="s">
        <v>510</v>
      </c>
    </row>
    <row r="310" spans="1:65" s="11" customFormat="1" ht="25.9" customHeight="1">
      <c r="B310" s="124"/>
      <c r="D310" s="125" t="s">
        <v>74</v>
      </c>
      <c r="E310" s="126" t="s">
        <v>511</v>
      </c>
      <c r="F310" s="126" t="s">
        <v>512</v>
      </c>
      <c r="I310" s="127"/>
      <c r="J310" s="128">
        <f>BK310</f>
        <v>0</v>
      </c>
      <c r="L310" s="124"/>
      <c r="M310" s="129"/>
      <c r="N310" s="130"/>
      <c r="O310" s="130"/>
      <c r="P310" s="131">
        <f>P311</f>
        <v>0</v>
      </c>
      <c r="Q310" s="130"/>
      <c r="R310" s="131">
        <f>R311</f>
        <v>0</v>
      </c>
      <c r="S310" s="130"/>
      <c r="T310" s="132">
        <f>T311</f>
        <v>0</v>
      </c>
      <c r="AR310" s="125" t="s">
        <v>125</v>
      </c>
      <c r="AT310" s="133" t="s">
        <v>74</v>
      </c>
      <c r="AU310" s="133" t="s">
        <v>75</v>
      </c>
      <c r="AY310" s="125" t="s">
        <v>120</v>
      </c>
      <c r="BK310" s="134">
        <f>BK311</f>
        <v>0</v>
      </c>
    </row>
    <row r="311" spans="1:65" s="2" customFormat="1" ht="16.5" customHeight="1">
      <c r="A311" s="30"/>
      <c r="B311" s="135"/>
      <c r="C311" s="136" t="s">
        <v>513</v>
      </c>
      <c r="D311" s="136" t="s">
        <v>121</v>
      </c>
      <c r="E311" s="137" t="s">
        <v>514</v>
      </c>
      <c r="F311" s="138" t="s">
        <v>515</v>
      </c>
      <c r="G311" s="139" t="s">
        <v>124</v>
      </c>
      <c r="H311" s="140">
        <v>1</v>
      </c>
      <c r="I311" s="141"/>
      <c r="J311" s="142">
        <f>ROUND(I311*H311,2)</f>
        <v>0</v>
      </c>
      <c r="K311" s="138" t="s">
        <v>1</v>
      </c>
      <c r="L311" s="31"/>
      <c r="M311" s="149" t="s">
        <v>1</v>
      </c>
      <c r="N311" s="150" t="s">
        <v>40</v>
      </c>
      <c r="O311" s="151"/>
      <c r="P311" s="152">
        <f>O311*H311</f>
        <v>0</v>
      </c>
      <c r="Q311" s="152">
        <v>0</v>
      </c>
      <c r="R311" s="152">
        <f>Q311*H311</f>
        <v>0</v>
      </c>
      <c r="S311" s="152">
        <v>0</v>
      </c>
      <c r="T311" s="153">
        <f>S311*H311</f>
        <v>0</v>
      </c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R311" s="147" t="s">
        <v>125</v>
      </c>
      <c r="AT311" s="147" t="s">
        <v>121</v>
      </c>
      <c r="AU311" s="147" t="s">
        <v>83</v>
      </c>
      <c r="AY311" s="15" t="s">
        <v>120</v>
      </c>
      <c r="BE311" s="148">
        <f>IF(N311="základní",J311,0)</f>
        <v>0</v>
      </c>
      <c r="BF311" s="148">
        <f>IF(N311="snížená",J311,0)</f>
        <v>0</v>
      </c>
      <c r="BG311" s="148">
        <f>IF(N311="zákl. přenesená",J311,0)</f>
        <v>0</v>
      </c>
      <c r="BH311" s="148">
        <f>IF(N311="sníž. přenesená",J311,0)</f>
        <v>0</v>
      </c>
      <c r="BI311" s="148">
        <f>IF(N311="nulová",J311,0)</f>
        <v>0</v>
      </c>
      <c r="BJ311" s="15" t="s">
        <v>83</v>
      </c>
      <c r="BK311" s="148">
        <f>ROUND(I311*H311,2)</f>
        <v>0</v>
      </c>
      <c r="BL311" s="15" t="s">
        <v>125</v>
      </c>
      <c r="BM311" s="147" t="s">
        <v>516</v>
      </c>
    </row>
    <row r="312" spans="1:65" s="2" customFormat="1" ht="6.95" customHeight="1">
      <c r="A312" s="30"/>
      <c r="B312" s="45"/>
      <c r="C312" s="46"/>
      <c r="D312" s="46"/>
      <c r="E312" s="46"/>
      <c r="F312" s="46"/>
      <c r="G312" s="46"/>
      <c r="H312" s="46"/>
      <c r="I312" s="46"/>
      <c r="J312" s="46"/>
      <c r="K312" s="46"/>
      <c r="L312" s="31"/>
      <c r="M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</row>
  </sheetData>
  <autoFilter ref="C125:K311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4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8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5" t="s">
        <v>91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1:46" s="1" customFormat="1" ht="24.95" customHeight="1">
      <c r="B4" s="18"/>
      <c r="D4" s="19" t="s">
        <v>95</v>
      </c>
      <c r="L4" s="18"/>
      <c r="M4" s="91" t="s">
        <v>10</v>
      </c>
      <c r="AT4" s="15" t="s">
        <v>3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25" t="s">
        <v>16</v>
      </c>
      <c r="L6" s="18"/>
    </row>
    <row r="7" spans="1:46" s="1" customFormat="1" ht="16.5" customHeight="1">
      <c r="B7" s="18"/>
      <c r="E7" s="219" t="str">
        <f>'Rekapitulace stavby'!K6</f>
        <v>Revitalizace zeleně a úprava okolních prostor budovy DM</v>
      </c>
      <c r="F7" s="220"/>
      <c r="G7" s="220"/>
      <c r="H7" s="220"/>
      <c r="L7" s="18"/>
    </row>
    <row r="8" spans="1:46" s="2" customFormat="1" ht="12" customHeight="1">
      <c r="A8" s="30"/>
      <c r="B8" s="31"/>
      <c r="C8" s="30"/>
      <c r="D8" s="25" t="s">
        <v>96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180" t="s">
        <v>517</v>
      </c>
      <c r="F9" s="221"/>
      <c r="G9" s="221"/>
      <c r="H9" s="221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5" t="s">
        <v>20</v>
      </c>
      <c r="E12" s="30"/>
      <c r="F12" s="23" t="s">
        <v>21</v>
      </c>
      <c r="G12" s="30"/>
      <c r="H12" s="30"/>
      <c r="I12" s="25" t="s">
        <v>22</v>
      </c>
      <c r="J12" s="53">
        <f>'Rekapitulace stavby'!AN8</f>
        <v>0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5" t="s">
        <v>23</v>
      </c>
      <c r="E14" s="30"/>
      <c r="F14" s="30"/>
      <c r="G14" s="30"/>
      <c r="H14" s="30"/>
      <c r="I14" s="25" t="s">
        <v>24</v>
      </c>
      <c r="J14" s="23" t="s">
        <v>1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3" t="s">
        <v>25</v>
      </c>
      <c r="F15" s="30"/>
      <c r="G15" s="30"/>
      <c r="H15" s="30"/>
      <c r="I15" s="25" t="s">
        <v>26</v>
      </c>
      <c r="J15" s="23" t="s">
        <v>1</v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5" t="s">
        <v>27</v>
      </c>
      <c r="E17" s="30"/>
      <c r="F17" s="30"/>
      <c r="G17" s="30"/>
      <c r="H17" s="30"/>
      <c r="I17" s="25" t="s">
        <v>24</v>
      </c>
      <c r="J17" s="26" t="str">
        <f>'Rekapitulace stavby'!AN13</f>
        <v>Vyplň údaj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22" t="str">
        <f>'Rekapitulace stavby'!E14</f>
        <v>Vyplň údaj</v>
      </c>
      <c r="F18" s="202"/>
      <c r="G18" s="202"/>
      <c r="H18" s="202"/>
      <c r="I18" s="25" t="s">
        <v>26</v>
      </c>
      <c r="J18" s="26" t="str">
        <f>'Rekapitulace stavby'!AN14</f>
        <v>Vyplň údaj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5" t="s">
        <v>29</v>
      </c>
      <c r="E20" s="30"/>
      <c r="F20" s="30"/>
      <c r="G20" s="30"/>
      <c r="H20" s="30"/>
      <c r="I20" s="25" t="s">
        <v>24</v>
      </c>
      <c r="J20" s="23" t="s">
        <v>1</v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3" t="s">
        <v>30</v>
      </c>
      <c r="F21" s="30"/>
      <c r="G21" s="30"/>
      <c r="H21" s="30"/>
      <c r="I21" s="25" t="s">
        <v>26</v>
      </c>
      <c r="J21" s="23" t="s">
        <v>1</v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24</v>
      </c>
      <c r="J23" s="23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3" t="s">
        <v>33</v>
      </c>
      <c r="F24" s="30"/>
      <c r="G24" s="30"/>
      <c r="H24" s="30"/>
      <c r="I24" s="25" t="s">
        <v>26</v>
      </c>
      <c r="J24" s="23" t="s">
        <v>1</v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5" t="s">
        <v>34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2"/>
      <c r="B27" s="93"/>
      <c r="C27" s="92"/>
      <c r="D27" s="92"/>
      <c r="E27" s="207" t="s">
        <v>1</v>
      </c>
      <c r="F27" s="207"/>
      <c r="G27" s="207"/>
      <c r="H27" s="20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95" t="s">
        <v>35</v>
      </c>
      <c r="E30" s="30"/>
      <c r="F30" s="30"/>
      <c r="G30" s="30"/>
      <c r="H30" s="30"/>
      <c r="I30" s="30"/>
      <c r="J30" s="69">
        <f>ROUND(J120,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>
      <c r="A32" s="30"/>
      <c r="B32" s="31"/>
      <c r="C32" s="30"/>
      <c r="D32" s="30"/>
      <c r="E32" s="30"/>
      <c r="F32" s="34" t="s">
        <v>37</v>
      </c>
      <c r="G32" s="30"/>
      <c r="H32" s="30"/>
      <c r="I32" s="34" t="s">
        <v>36</v>
      </c>
      <c r="J32" s="34" t="s">
        <v>38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customHeight="1">
      <c r="A33" s="30"/>
      <c r="B33" s="31"/>
      <c r="C33" s="30"/>
      <c r="D33" s="96" t="s">
        <v>39</v>
      </c>
      <c r="E33" s="25" t="s">
        <v>40</v>
      </c>
      <c r="F33" s="97">
        <f>ROUND((SUM(BE120:BE339)),  2)</f>
        <v>0</v>
      </c>
      <c r="G33" s="30"/>
      <c r="H33" s="30"/>
      <c r="I33" s="98">
        <v>0.21</v>
      </c>
      <c r="J33" s="97">
        <f>ROUND(((SUM(BE120:BE339))*I33),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1"/>
      <c r="C34" s="30"/>
      <c r="D34" s="30"/>
      <c r="E34" s="25" t="s">
        <v>41</v>
      </c>
      <c r="F34" s="97">
        <f>ROUND((SUM(BF120:BF339)),  2)</f>
        <v>0</v>
      </c>
      <c r="G34" s="30"/>
      <c r="H34" s="30"/>
      <c r="I34" s="98">
        <v>0.12</v>
      </c>
      <c r="J34" s="97">
        <f>ROUND(((SUM(BF120:BF339))*I34),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42</v>
      </c>
      <c r="F35" s="97">
        <f>ROUND((SUM(BG120:BG339)),  2)</f>
        <v>0</v>
      </c>
      <c r="G35" s="30"/>
      <c r="H35" s="30"/>
      <c r="I35" s="98">
        <v>0.21</v>
      </c>
      <c r="J35" s="97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43</v>
      </c>
      <c r="F36" s="97">
        <f>ROUND((SUM(BH120:BH339)),  2)</f>
        <v>0</v>
      </c>
      <c r="G36" s="30"/>
      <c r="H36" s="30"/>
      <c r="I36" s="98">
        <v>0.12</v>
      </c>
      <c r="J36" s="97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5" t="s">
        <v>44</v>
      </c>
      <c r="F37" s="97">
        <f>ROUND((SUM(BI120:BI339)),  2)</f>
        <v>0</v>
      </c>
      <c r="G37" s="30"/>
      <c r="H37" s="30"/>
      <c r="I37" s="98">
        <v>0</v>
      </c>
      <c r="J37" s="97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99"/>
      <c r="D39" s="100" t="s">
        <v>45</v>
      </c>
      <c r="E39" s="58"/>
      <c r="F39" s="58"/>
      <c r="G39" s="101" t="s">
        <v>46</v>
      </c>
      <c r="H39" s="102" t="s">
        <v>47</v>
      </c>
      <c r="I39" s="58"/>
      <c r="J39" s="103">
        <f>SUM(J30:J37)</f>
        <v>0</v>
      </c>
      <c r="K39" s="104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40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40"/>
    </row>
    <row r="51" spans="1:31" ht="11.25">
      <c r="B51" s="18"/>
      <c r="L51" s="18"/>
    </row>
    <row r="52" spans="1:31" ht="11.25">
      <c r="B52" s="18"/>
      <c r="L52" s="18"/>
    </row>
    <row r="53" spans="1:31" ht="11.25">
      <c r="B53" s="18"/>
      <c r="L53" s="18"/>
    </row>
    <row r="54" spans="1:31" ht="11.25">
      <c r="B54" s="18"/>
      <c r="L54" s="18"/>
    </row>
    <row r="55" spans="1:31" ht="11.25">
      <c r="B55" s="18"/>
      <c r="L55" s="18"/>
    </row>
    <row r="56" spans="1:31" ht="11.25">
      <c r="B56" s="18"/>
      <c r="L56" s="18"/>
    </row>
    <row r="57" spans="1:31" ht="11.25">
      <c r="B57" s="18"/>
      <c r="L57" s="18"/>
    </row>
    <row r="58" spans="1:31" ht="11.25">
      <c r="B58" s="18"/>
      <c r="L58" s="18"/>
    </row>
    <row r="59" spans="1:31" ht="11.25">
      <c r="B59" s="18"/>
      <c r="L59" s="18"/>
    </row>
    <row r="60" spans="1:31" ht="11.25">
      <c r="B60" s="18"/>
      <c r="L60" s="18"/>
    </row>
    <row r="61" spans="1:31" s="2" customFormat="1" ht="12.75">
      <c r="A61" s="30"/>
      <c r="B61" s="31"/>
      <c r="C61" s="30"/>
      <c r="D61" s="43" t="s">
        <v>50</v>
      </c>
      <c r="E61" s="33"/>
      <c r="F61" s="105" t="s">
        <v>51</v>
      </c>
      <c r="G61" s="43" t="s">
        <v>50</v>
      </c>
      <c r="H61" s="33"/>
      <c r="I61" s="33"/>
      <c r="J61" s="106" t="s">
        <v>51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>
      <c r="B62" s="18"/>
      <c r="L62" s="18"/>
    </row>
    <row r="63" spans="1:31" ht="11.25">
      <c r="B63" s="18"/>
      <c r="L63" s="18"/>
    </row>
    <row r="64" spans="1:31" ht="11.25">
      <c r="B64" s="18"/>
      <c r="L64" s="18"/>
    </row>
    <row r="65" spans="1:31" s="2" customFormat="1" ht="12.75">
      <c r="A65" s="30"/>
      <c r="B65" s="31"/>
      <c r="C65" s="30"/>
      <c r="D65" s="41" t="s">
        <v>52</v>
      </c>
      <c r="E65" s="44"/>
      <c r="F65" s="44"/>
      <c r="G65" s="41" t="s">
        <v>53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>
      <c r="B66" s="18"/>
      <c r="L66" s="18"/>
    </row>
    <row r="67" spans="1:31" ht="11.25">
      <c r="B67" s="18"/>
      <c r="L67" s="18"/>
    </row>
    <row r="68" spans="1:31" ht="11.25">
      <c r="B68" s="18"/>
      <c r="L68" s="18"/>
    </row>
    <row r="69" spans="1:31" ht="11.25">
      <c r="B69" s="18"/>
      <c r="L69" s="18"/>
    </row>
    <row r="70" spans="1:31" ht="11.25">
      <c r="B70" s="18"/>
      <c r="L70" s="18"/>
    </row>
    <row r="71" spans="1:31" ht="11.25">
      <c r="B71" s="18"/>
      <c r="L71" s="18"/>
    </row>
    <row r="72" spans="1:31" ht="11.25">
      <c r="B72" s="18"/>
      <c r="L72" s="18"/>
    </row>
    <row r="73" spans="1:31" ht="11.25">
      <c r="B73" s="18"/>
      <c r="L73" s="18"/>
    </row>
    <row r="74" spans="1:31" ht="11.25">
      <c r="B74" s="18"/>
      <c r="L74" s="18"/>
    </row>
    <row r="75" spans="1:31" ht="11.25">
      <c r="B75" s="18"/>
      <c r="L75" s="18"/>
    </row>
    <row r="76" spans="1:31" s="2" customFormat="1" ht="12.75">
      <c r="A76" s="30"/>
      <c r="B76" s="31"/>
      <c r="C76" s="30"/>
      <c r="D76" s="43" t="s">
        <v>50</v>
      </c>
      <c r="E76" s="33"/>
      <c r="F76" s="105" t="s">
        <v>51</v>
      </c>
      <c r="G76" s="43" t="s">
        <v>50</v>
      </c>
      <c r="H76" s="33"/>
      <c r="I76" s="33"/>
      <c r="J76" s="106" t="s">
        <v>51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>
      <c r="A82" s="30"/>
      <c r="B82" s="31"/>
      <c r="C82" s="19" t="s">
        <v>98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0"/>
      <c r="D85" s="30"/>
      <c r="E85" s="219" t="str">
        <f>E7</f>
        <v>Revitalizace zeleně a úprava okolních prostor budovy DM</v>
      </c>
      <c r="F85" s="220"/>
      <c r="G85" s="220"/>
      <c r="H85" s="220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5" t="s">
        <v>96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180" t="str">
        <f>E9</f>
        <v>30 - D.03 - Krajinářská architektura</v>
      </c>
      <c r="F87" s="221"/>
      <c r="G87" s="221"/>
      <c r="H87" s="221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5" t="s">
        <v>20</v>
      </c>
      <c r="D89" s="30"/>
      <c r="E89" s="30"/>
      <c r="F89" s="23" t="str">
        <f>F12</f>
        <v>Přelouč</v>
      </c>
      <c r="G89" s="30"/>
      <c r="H89" s="30"/>
      <c r="I89" s="25" t="s">
        <v>22</v>
      </c>
      <c r="J89" s="53">
        <f>IF(J12="","",J12)</f>
        <v>0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customHeight="1">
      <c r="A91" s="30"/>
      <c r="B91" s="31"/>
      <c r="C91" s="25" t="s">
        <v>23</v>
      </c>
      <c r="D91" s="30"/>
      <c r="E91" s="30"/>
      <c r="F91" s="23" t="str">
        <f>E15</f>
        <v>GYGR Přelouč</v>
      </c>
      <c r="G91" s="30"/>
      <c r="H91" s="30"/>
      <c r="I91" s="25" t="s">
        <v>29</v>
      </c>
      <c r="J91" s="28" t="str">
        <f>E21</f>
        <v>Atelier Rákos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>
      <c r="A92" s="30"/>
      <c r="B92" s="31"/>
      <c r="C92" s="25" t="s">
        <v>27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Milan Hájek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07" t="s">
        <v>99</v>
      </c>
      <c r="D94" s="99"/>
      <c r="E94" s="99"/>
      <c r="F94" s="99"/>
      <c r="G94" s="99"/>
      <c r="H94" s="99"/>
      <c r="I94" s="99"/>
      <c r="J94" s="108" t="s">
        <v>100</v>
      </c>
      <c r="K94" s="99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>
      <c r="A96" s="30"/>
      <c r="B96" s="31"/>
      <c r="C96" s="109" t="s">
        <v>101</v>
      </c>
      <c r="D96" s="30"/>
      <c r="E96" s="30"/>
      <c r="F96" s="30"/>
      <c r="G96" s="30"/>
      <c r="H96" s="30"/>
      <c r="I96" s="30"/>
      <c r="J96" s="69">
        <f>J120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102</v>
      </c>
    </row>
    <row r="97" spans="1:31" s="9" customFormat="1" ht="24.95" customHeight="1">
      <c r="B97" s="110"/>
      <c r="D97" s="111" t="s">
        <v>133</v>
      </c>
      <c r="E97" s="112"/>
      <c r="F97" s="112"/>
      <c r="G97" s="112"/>
      <c r="H97" s="112"/>
      <c r="I97" s="112"/>
      <c r="J97" s="113">
        <f>J121</f>
        <v>0</v>
      </c>
      <c r="L97" s="110"/>
    </row>
    <row r="98" spans="1:31" s="12" customFormat="1" ht="19.899999999999999" customHeight="1">
      <c r="B98" s="154"/>
      <c r="D98" s="155" t="s">
        <v>134</v>
      </c>
      <c r="E98" s="156"/>
      <c r="F98" s="156"/>
      <c r="G98" s="156"/>
      <c r="H98" s="156"/>
      <c r="I98" s="156"/>
      <c r="J98" s="157">
        <f>J122</f>
        <v>0</v>
      </c>
      <c r="L98" s="154"/>
    </row>
    <row r="99" spans="1:31" s="12" customFormat="1" ht="19.899999999999999" customHeight="1">
      <c r="B99" s="154"/>
      <c r="D99" s="155" t="s">
        <v>139</v>
      </c>
      <c r="E99" s="156"/>
      <c r="F99" s="156"/>
      <c r="G99" s="156"/>
      <c r="H99" s="156"/>
      <c r="I99" s="156"/>
      <c r="J99" s="157">
        <f>J336</f>
        <v>0</v>
      </c>
      <c r="L99" s="154"/>
    </row>
    <row r="100" spans="1:31" s="9" customFormat="1" ht="24.95" customHeight="1">
      <c r="B100" s="110"/>
      <c r="D100" s="111" t="s">
        <v>142</v>
      </c>
      <c r="E100" s="112"/>
      <c r="F100" s="112"/>
      <c r="G100" s="112"/>
      <c r="H100" s="112"/>
      <c r="I100" s="112"/>
      <c r="J100" s="113">
        <f>J338</f>
        <v>0</v>
      </c>
      <c r="L100" s="110"/>
    </row>
    <row r="101" spans="1:31" s="2" customFormat="1" ht="21.75" customHeight="1">
      <c r="A101" s="30"/>
      <c r="B101" s="31"/>
      <c r="C101" s="30"/>
      <c r="D101" s="30"/>
      <c r="E101" s="30"/>
      <c r="F101" s="30"/>
      <c r="G101" s="30"/>
      <c r="H101" s="30"/>
      <c r="I101" s="30"/>
      <c r="J101" s="30"/>
      <c r="K101" s="30"/>
      <c r="L101" s="4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</row>
    <row r="102" spans="1:31" s="2" customFormat="1" ht="6.95" customHeight="1">
      <c r="A102" s="30"/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4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</row>
    <row r="106" spans="1:31" s="2" customFormat="1" ht="6.95" customHeight="1">
      <c r="A106" s="30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24.95" customHeight="1">
      <c r="A107" s="30"/>
      <c r="B107" s="31"/>
      <c r="C107" s="19" t="s">
        <v>104</v>
      </c>
      <c r="D107" s="30"/>
      <c r="E107" s="30"/>
      <c r="F107" s="30"/>
      <c r="G107" s="30"/>
      <c r="H107" s="30"/>
      <c r="I107" s="30"/>
      <c r="J107" s="30"/>
      <c r="K107" s="30"/>
      <c r="L107" s="4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6.95" customHeight="1">
      <c r="A108" s="30"/>
      <c r="B108" s="31"/>
      <c r="C108" s="30"/>
      <c r="D108" s="30"/>
      <c r="E108" s="30"/>
      <c r="F108" s="30"/>
      <c r="G108" s="30"/>
      <c r="H108" s="30"/>
      <c r="I108" s="30"/>
      <c r="J108" s="30"/>
      <c r="K108" s="30"/>
      <c r="L108" s="4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12" customHeight="1">
      <c r="A109" s="30"/>
      <c r="B109" s="31"/>
      <c r="C109" s="25" t="s">
        <v>16</v>
      </c>
      <c r="D109" s="30"/>
      <c r="E109" s="30"/>
      <c r="F109" s="30"/>
      <c r="G109" s="30"/>
      <c r="H109" s="30"/>
      <c r="I109" s="30"/>
      <c r="J109" s="30"/>
      <c r="K109" s="30"/>
      <c r="L109" s="4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16.5" customHeight="1">
      <c r="A110" s="30"/>
      <c r="B110" s="31"/>
      <c r="C110" s="30"/>
      <c r="D110" s="30"/>
      <c r="E110" s="219" t="str">
        <f>E7</f>
        <v>Revitalizace zeleně a úprava okolních prostor budovy DM</v>
      </c>
      <c r="F110" s="220"/>
      <c r="G110" s="220"/>
      <c r="H110" s="220"/>
      <c r="I110" s="30"/>
      <c r="J110" s="30"/>
      <c r="K110" s="30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12" customHeight="1">
      <c r="A111" s="30"/>
      <c r="B111" s="31"/>
      <c r="C111" s="25" t="s">
        <v>96</v>
      </c>
      <c r="D111" s="30"/>
      <c r="E111" s="30"/>
      <c r="F111" s="30"/>
      <c r="G111" s="30"/>
      <c r="H111" s="30"/>
      <c r="I111" s="30"/>
      <c r="J111" s="30"/>
      <c r="K111" s="30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6.5" customHeight="1">
      <c r="A112" s="30"/>
      <c r="B112" s="31"/>
      <c r="C112" s="30"/>
      <c r="D112" s="30"/>
      <c r="E112" s="180" t="str">
        <f>E9</f>
        <v>30 - D.03 - Krajinářská architektura</v>
      </c>
      <c r="F112" s="221"/>
      <c r="G112" s="221"/>
      <c r="H112" s="221"/>
      <c r="I112" s="30"/>
      <c r="J112" s="30"/>
      <c r="K112" s="30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5" customHeight="1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2" customHeight="1">
      <c r="A114" s="30"/>
      <c r="B114" s="31"/>
      <c r="C114" s="25" t="s">
        <v>20</v>
      </c>
      <c r="D114" s="30"/>
      <c r="E114" s="30"/>
      <c r="F114" s="23" t="str">
        <f>F12</f>
        <v>Přelouč</v>
      </c>
      <c r="G114" s="30"/>
      <c r="H114" s="30"/>
      <c r="I114" s="25" t="s">
        <v>22</v>
      </c>
      <c r="J114" s="53">
        <f>IF(J12="","",J12)</f>
        <v>0</v>
      </c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6.95" customHeight="1">
      <c r="A115" s="30"/>
      <c r="B115" s="31"/>
      <c r="C115" s="30"/>
      <c r="D115" s="30"/>
      <c r="E115" s="30"/>
      <c r="F115" s="30"/>
      <c r="G115" s="30"/>
      <c r="H115" s="30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5.2" customHeight="1">
      <c r="A116" s="30"/>
      <c r="B116" s="31"/>
      <c r="C116" s="25" t="s">
        <v>23</v>
      </c>
      <c r="D116" s="30"/>
      <c r="E116" s="30"/>
      <c r="F116" s="23" t="str">
        <f>E15</f>
        <v>GYGR Přelouč</v>
      </c>
      <c r="G116" s="30"/>
      <c r="H116" s="30"/>
      <c r="I116" s="25" t="s">
        <v>29</v>
      </c>
      <c r="J116" s="28" t="str">
        <f>E21</f>
        <v>Atelier Rákos s.r.o.</v>
      </c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5.2" customHeight="1">
      <c r="A117" s="30"/>
      <c r="B117" s="31"/>
      <c r="C117" s="25" t="s">
        <v>27</v>
      </c>
      <c r="D117" s="30"/>
      <c r="E117" s="30"/>
      <c r="F117" s="23" t="str">
        <f>IF(E18="","",E18)</f>
        <v>Vyplň údaj</v>
      </c>
      <c r="G117" s="30"/>
      <c r="H117" s="30"/>
      <c r="I117" s="25" t="s">
        <v>32</v>
      </c>
      <c r="J117" s="28" t="str">
        <f>E24</f>
        <v>Milan Hájek</v>
      </c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0.35" customHeight="1">
      <c r="A118" s="30"/>
      <c r="B118" s="31"/>
      <c r="C118" s="30"/>
      <c r="D118" s="30"/>
      <c r="E118" s="30"/>
      <c r="F118" s="30"/>
      <c r="G118" s="30"/>
      <c r="H118" s="30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10" customFormat="1" ht="29.25" customHeight="1">
      <c r="A119" s="114"/>
      <c r="B119" s="115"/>
      <c r="C119" s="116" t="s">
        <v>105</v>
      </c>
      <c r="D119" s="117" t="s">
        <v>60</v>
      </c>
      <c r="E119" s="117" t="s">
        <v>56</v>
      </c>
      <c r="F119" s="117" t="s">
        <v>57</v>
      </c>
      <c r="G119" s="117" t="s">
        <v>106</v>
      </c>
      <c r="H119" s="117" t="s">
        <v>107</v>
      </c>
      <c r="I119" s="117" t="s">
        <v>108</v>
      </c>
      <c r="J119" s="117" t="s">
        <v>100</v>
      </c>
      <c r="K119" s="118" t="s">
        <v>109</v>
      </c>
      <c r="L119" s="119"/>
      <c r="M119" s="60" t="s">
        <v>1</v>
      </c>
      <c r="N119" s="61" t="s">
        <v>39</v>
      </c>
      <c r="O119" s="61" t="s">
        <v>110</v>
      </c>
      <c r="P119" s="61" t="s">
        <v>111</v>
      </c>
      <c r="Q119" s="61" t="s">
        <v>112</v>
      </c>
      <c r="R119" s="61" t="s">
        <v>113</v>
      </c>
      <c r="S119" s="61" t="s">
        <v>114</v>
      </c>
      <c r="T119" s="62" t="s">
        <v>115</v>
      </c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</row>
    <row r="120" spans="1:65" s="2" customFormat="1" ht="22.9" customHeight="1">
      <c r="A120" s="30"/>
      <c r="B120" s="31"/>
      <c r="C120" s="67" t="s">
        <v>116</v>
      </c>
      <c r="D120" s="30"/>
      <c r="E120" s="30"/>
      <c r="F120" s="30"/>
      <c r="G120" s="30"/>
      <c r="H120" s="30"/>
      <c r="I120" s="30"/>
      <c r="J120" s="120">
        <f>BK120</f>
        <v>0</v>
      </c>
      <c r="K120" s="30"/>
      <c r="L120" s="31"/>
      <c r="M120" s="63"/>
      <c r="N120" s="54"/>
      <c r="O120" s="64"/>
      <c r="P120" s="121">
        <f>P121+P338</f>
        <v>0</v>
      </c>
      <c r="Q120" s="64"/>
      <c r="R120" s="121">
        <f>R121+R338</f>
        <v>93.134456999999983</v>
      </c>
      <c r="S120" s="64"/>
      <c r="T120" s="122">
        <f>T121+T338</f>
        <v>0</v>
      </c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T120" s="15" t="s">
        <v>74</v>
      </c>
      <c r="AU120" s="15" t="s">
        <v>102</v>
      </c>
      <c r="BK120" s="123">
        <f>BK121+BK338</f>
        <v>0</v>
      </c>
    </row>
    <row r="121" spans="1:65" s="11" customFormat="1" ht="25.9" customHeight="1">
      <c r="B121" s="124"/>
      <c r="D121" s="125" t="s">
        <v>74</v>
      </c>
      <c r="E121" s="126" t="s">
        <v>143</v>
      </c>
      <c r="F121" s="126" t="s">
        <v>144</v>
      </c>
      <c r="I121" s="127"/>
      <c r="J121" s="128">
        <f>BK121</f>
        <v>0</v>
      </c>
      <c r="L121" s="124"/>
      <c r="M121" s="129"/>
      <c r="N121" s="130"/>
      <c r="O121" s="130"/>
      <c r="P121" s="131">
        <f>P122+P336</f>
        <v>0</v>
      </c>
      <c r="Q121" s="130"/>
      <c r="R121" s="131">
        <f>R122+R336</f>
        <v>93.134456999999983</v>
      </c>
      <c r="S121" s="130"/>
      <c r="T121" s="132">
        <f>T122+T336</f>
        <v>0</v>
      </c>
      <c r="AR121" s="125" t="s">
        <v>83</v>
      </c>
      <c r="AT121" s="133" t="s">
        <v>74</v>
      </c>
      <c r="AU121" s="133" t="s">
        <v>75</v>
      </c>
      <c r="AY121" s="125" t="s">
        <v>120</v>
      </c>
      <c r="BK121" s="134">
        <f>BK122+BK336</f>
        <v>0</v>
      </c>
    </row>
    <row r="122" spans="1:65" s="11" customFormat="1" ht="22.9" customHeight="1">
      <c r="B122" s="124"/>
      <c r="D122" s="125" t="s">
        <v>74</v>
      </c>
      <c r="E122" s="158" t="s">
        <v>83</v>
      </c>
      <c r="F122" s="158" t="s">
        <v>145</v>
      </c>
      <c r="I122" s="127"/>
      <c r="J122" s="159">
        <f>BK122</f>
        <v>0</v>
      </c>
      <c r="L122" s="124"/>
      <c r="M122" s="129"/>
      <c r="N122" s="130"/>
      <c r="O122" s="130"/>
      <c r="P122" s="131">
        <f>SUM(P123:P335)</f>
        <v>0</v>
      </c>
      <c r="Q122" s="130"/>
      <c r="R122" s="131">
        <f>SUM(R123:R335)</f>
        <v>93.134456999999983</v>
      </c>
      <c r="S122" s="130"/>
      <c r="T122" s="132">
        <f>SUM(T123:T335)</f>
        <v>0</v>
      </c>
      <c r="AR122" s="125" t="s">
        <v>83</v>
      </c>
      <c r="AT122" s="133" t="s">
        <v>74</v>
      </c>
      <c r="AU122" s="133" t="s">
        <v>83</v>
      </c>
      <c r="AY122" s="125" t="s">
        <v>120</v>
      </c>
      <c r="BK122" s="134">
        <f>SUM(BK123:BK335)</f>
        <v>0</v>
      </c>
    </row>
    <row r="123" spans="1:65" s="2" customFormat="1" ht="24.2" customHeight="1">
      <c r="A123" s="30"/>
      <c r="B123" s="135"/>
      <c r="C123" s="136" t="s">
        <v>83</v>
      </c>
      <c r="D123" s="136" t="s">
        <v>121</v>
      </c>
      <c r="E123" s="137" t="s">
        <v>518</v>
      </c>
      <c r="F123" s="138" t="s">
        <v>519</v>
      </c>
      <c r="G123" s="139" t="s">
        <v>217</v>
      </c>
      <c r="H123" s="140">
        <v>2563.3200000000002</v>
      </c>
      <c r="I123" s="141"/>
      <c r="J123" s="142">
        <f>ROUND(I123*H123,2)</f>
        <v>0</v>
      </c>
      <c r="K123" s="138" t="s">
        <v>129</v>
      </c>
      <c r="L123" s="31"/>
      <c r="M123" s="143" t="s">
        <v>1</v>
      </c>
      <c r="N123" s="144" t="s">
        <v>40</v>
      </c>
      <c r="O123" s="56"/>
      <c r="P123" s="145">
        <f>O123*H123</f>
        <v>0</v>
      </c>
      <c r="Q123" s="145">
        <v>0</v>
      </c>
      <c r="R123" s="145">
        <f>Q123*H123</f>
        <v>0</v>
      </c>
      <c r="S123" s="145">
        <v>0</v>
      </c>
      <c r="T123" s="146">
        <f>S123*H123</f>
        <v>0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R123" s="147" t="s">
        <v>125</v>
      </c>
      <c r="AT123" s="147" t="s">
        <v>121</v>
      </c>
      <c r="AU123" s="147" t="s">
        <v>85</v>
      </c>
      <c r="AY123" s="15" t="s">
        <v>120</v>
      </c>
      <c r="BE123" s="148">
        <f>IF(N123="základní",J123,0)</f>
        <v>0</v>
      </c>
      <c r="BF123" s="148">
        <f>IF(N123="snížená",J123,0)</f>
        <v>0</v>
      </c>
      <c r="BG123" s="148">
        <f>IF(N123="zákl. přenesená",J123,0)</f>
        <v>0</v>
      </c>
      <c r="BH123" s="148">
        <f>IF(N123="sníž. přenesená",J123,0)</f>
        <v>0</v>
      </c>
      <c r="BI123" s="148">
        <f>IF(N123="nulová",J123,0)</f>
        <v>0</v>
      </c>
      <c r="BJ123" s="15" t="s">
        <v>83</v>
      </c>
      <c r="BK123" s="148">
        <f>ROUND(I123*H123,2)</f>
        <v>0</v>
      </c>
      <c r="BL123" s="15" t="s">
        <v>125</v>
      </c>
      <c r="BM123" s="147" t="s">
        <v>520</v>
      </c>
    </row>
    <row r="124" spans="1:65" s="13" customFormat="1" ht="22.5">
      <c r="B124" s="160"/>
      <c r="D124" s="161" t="s">
        <v>150</v>
      </c>
      <c r="E124" s="162" t="s">
        <v>1</v>
      </c>
      <c r="F124" s="163" t="s">
        <v>521</v>
      </c>
      <c r="H124" s="164">
        <v>2563.3200000000002</v>
      </c>
      <c r="I124" s="165"/>
      <c r="L124" s="160"/>
      <c r="M124" s="166"/>
      <c r="N124" s="167"/>
      <c r="O124" s="167"/>
      <c r="P124" s="167"/>
      <c r="Q124" s="167"/>
      <c r="R124" s="167"/>
      <c r="S124" s="167"/>
      <c r="T124" s="168"/>
      <c r="AT124" s="162" t="s">
        <v>150</v>
      </c>
      <c r="AU124" s="162" t="s">
        <v>85</v>
      </c>
      <c r="AV124" s="13" t="s">
        <v>85</v>
      </c>
      <c r="AW124" s="13" t="s">
        <v>31</v>
      </c>
      <c r="AX124" s="13" t="s">
        <v>83</v>
      </c>
      <c r="AY124" s="162" t="s">
        <v>120</v>
      </c>
    </row>
    <row r="125" spans="1:65" s="2" customFormat="1" ht="24.2" customHeight="1">
      <c r="A125" s="30"/>
      <c r="B125" s="135"/>
      <c r="C125" s="136" t="s">
        <v>85</v>
      </c>
      <c r="D125" s="136" t="s">
        <v>121</v>
      </c>
      <c r="E125" s="137" t="s">
        <v>522</v>
      </c>
      <c r="F125" s="138" t="s">
        <v>523</v>
      </c>
      <c r="G125" s="139" t="s">
        <v>417</v>
      </c>
      <c r="H125" s="140">
        <v>1</v>
      </c>
      <c r="I125" s="141"/>
      <c r="J125" s="142">
        <f>ROUND(I125*H125,2)</f>
        <v>0</v>
      </c>
      <c r="K125" s="138" t="s">
        <v>129</v>
      </c>
      <c r="L125" s="31"/>
      <c r="M125" s="143" t="s">
        <v>1</v>
      </c>
      <c r="N125" s="144" t="s">
        <v>40</v>
      </c>
      <c r="O125" s="56"/>
      <c r="P125" s="145">
        <f>O125*H125</f>
        <v>0</v>
      </c>
      <c r="Q125" s="145">
        <v>0</v>
      </c>
      <c r="R125" s="145">
        <f>Q125*H125</f>
        <v>0</v>
      </c>
      <c r="S125" s="145">
        <v>0</v>
      </c>
      <c r="T125" s="146">
        <f>S125*H125</f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47" t="s">
        <v>125</v>
      </c>
      <c r="AT125" s="147" t="s">
        <v>121</v>
      </c>
      <c r="AU125" s="147" t="s">
        <v>85</v>
      </c>
      <c r="AY125" s="15" t="s">
        <v>120</v>
      </c>
      <c r="BE125" s="148">
        <f>IF(N125="základní",J125,0)</f>
        <v>0</v>
      </c>
      <c r="BF125" s="148">
        <f>IF(N125="snížená",J125,0)</f>
        <v>0</v>
      </c>
      <c r="BG125" s="148">
        <f>IF(N125="zákl. přenesená",J125,0)</f>
        <v>0</v>
      </c>
      <c r="BH125" s="148">
        <f>IF(N125="sníž. přenesená",J125,0)</f>
        <v>0</v>
      </c>
      <c r="BI125" s="148">
        <f>IF(N125="nulová",J125,0)</f>
        <v>0</v>
      </c>
      <c r="BJ125" s="15" t="s">
        <v>83</v>
      </c>
      <c r="BK125" s="148">
        <f>ROUND(I125*H125,2)</f>
        <v>0</v>
      </c>
      <c r="BL125" s="15" t="s">
        <v>125</v>
      </c>
      <c r="BM125" s="147" t="s">
        <v>524</v>
      </c>
    </row>
    <row r="126" spans="1:65" s="2" customFormat="1" ht="24.2" customHeight="1">
      <c r="A126" s="30"/>
      <c r="B126" s="135"/>
      <c r="C126" s="136" t="s">
        <v>167</v>
      </c>
      <c r="D126" s="136" t="s">
        <v>121</v>
      </c>
      <c r="E126" s="137" t="s">
        <v>525</v>
      </c>
      <c r="F126" s="138" t="s">
        <v>526</v>
      </c>
      <c r="G126" s="139" t="s">
        <v>417</v>
      </c>
      <c r="H126" s="140">
        <v>4</v>
      </c>
      <c r="I126" s="141"/>
      <c r="J126" s="142">
        <f>ROUND(I126*H126,2)</f>
        <v>0</v>
      </c>
      <c r="K126" s="138" t="s">
        <v>129</v>
      </c>
      <c r="L126" s="31"/>
      <c r="M126" s="143" t="s">
        <v>1</v>
      </c>
      <c r="N126" s="144" t="s">
        <v>40</v>
      </c>
      <c r="O126" s="56"/>
      <c r="P126" s="145">
        <f>O126*H126</f>
        <v>0</v>
      </c>
      <c r="Q126" s="145">
        <v>0</v>
      </c>
      <c r="R126" s="145">
        <f>Q126*H126</f>
        <v>0</v>
      </c>
      <c r="S126" s="145">
        <v>0</v>
      </c>
      <c r="T126" s="146">
        <f>S126*H126</f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47" t="s">
        <v>125</v>
      </c>
      <c r="AT126" s="147" t="s">
        <v>121</v>
      </c>
      <c r="AU126" s="147" t="s">
        <v>85</v>
      </c>
      <c r="AY126" s="15" t="s">
        <v>120</v>
      </c>
      <c r="BE126" s="148">
        <f>IF(N126="základní",J126,0)</f>
        <v>0</v>
      </c>
      <c r="BF126" s="148">
        <f>IF(N126="snížená",J126,0)</f>
        <v>0</v>
      </c>
      <c r="BG126" s="148">
        <f>IF(N126="zákl. přenesená",J126,0)</f>
        <v>0</v>
      </c>
      <c r="BH126" s="148">
        <f>IF(N126="sníž. přenesená",J126,0)</f>
        <v>0</v>
      </c>
      <c r="BI126" s="148">
        <f>IF(N126="nulová",J126,0)</f>
        <v>0</v>
      </c>
      <c r="BJ126" s="15" t="s">
        <v>83</v>
      </c>
      <c r="BK126" s="148">
        <f>ROUND(I126*H126,2)</f>
        <v>0</v>
      </c>
      <c r="BL126" s="15" t="s">
        <v>125</v>
      </c>
      <c r="BM126" s="147" t="s">
        <v>527</v>
      </c>
    </row>
    <row r="127" spans="1:65" s="2" customFormat="1" ht="24.2" customHeight="1">
      <c r="A127" s="30"/>
      <c r="B127" s="135"/>
      <c r="C127" s="136" t="s">
        <v>125</v>
      </c>
      <c r="D127" s="136" t="s">
        <v>121</v>
      </c>
      <c r="E127" s="137" t="s">
        <v>528</v>
      </c>
      <c r="F127" s="138" t="s">
        <v>529</v>
      </c>
      <c r="G127" s="139" t="s">
        <v>217</v>
      </c>
      <c r="H127" s="140">
        <v>0.99</v>
      </c>
      <c r="I127" s="141"/>
      <c r="J127" s="142">
        <f>ROUND(I127*H127,2)</f>
        <v>0</v>
      </c>
      <c r="K127" s="138" t="s">
        <v>129</v>
      </c>
      <c r="L127" s="31"/>
      <c r="M127" s="143" t="s">
        <v>1</v>
      </c>
      <c r="N127" s="144" t="s">
        <v>40</v>
      </c>
      <c r="O127" s="56"/>
      <c r="P127" s="145">
        <f>O127*H127</f>
        <v>0</v>
      </c>
      <c r="Q127" s="145">
        <v>0</v>
      </c>
      <c r="R127" s="145">
        <f>Q127*H127</f>
        <v>0</v>
      </c>
      <c r="S127" s="145">
        <v>0</v>
      </c>
      <c r="T127" s="146">
        <f>S127*H127</f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47" t="s">
        <v>125</v>
      </c>
      <c r="AT127" s="147" t="s">
        <v>121</v>
      </c>
      <c r="AU127" s="147" t="s">
        <v>85</v>
      </c>
      <c r="AY127" s="15" t="s">
        <v>120</v>
      </c>
      <c r="BE127" s="148">
        <f>IF(N127="základní",J127,0)</f>
        <v>0</v>
      </c>
      <c r="BF127" s="148">
        <f>IF(N127="snížená",J127,0)</f>
        <v>0</v>
      </c>
      <c r="BG127" s="148">
        <f>IF(N127="zákl. přenesená",J127,0)</f>
        <v>0</v>
      </c>
      <c r="BH127" s="148">
        <f>IF(N127="sníž. přenesená",J127,0)</f>
        <v>0</v>
      </c>
      <c r="BI127" s="148">
        <f>IF(N127="nulová",J127,0)</f>
        <v>0</v>
      </c>
      <c r="BJ127" s="15" t="s">
        <v>83</v>
      </c>
      <c r="BK127" s="148">
        <f>ROUND(I127*H127,2)</f>
        <v>0</v>
      </c>
      <c r="BL127" s="15" t="s">
        <v>125</v>
      </c>
      <c r="BM127" s="147" t="s">
        <v>530</v>
      </c>
    </row>
    <row r="128" spans="1:65" s="13" customFormat="1" ht="11.25">
      <c r="B128" s="160"/>
      <c r="D128" s="161" t="s">
        <v>150</v>
      </c>
      <c r="E128" s="162" t="s">
        <v>1</v>
      </c>
      <c r="F128" s="163" t="s">
        <v>531</v>
      </c>
      <c r="H128" s="164">
        <v>0.99</v>
      </c>
      <c r="I128" s="165"/>
      <c r="L128" s="160"/>
      <c r="M128" s="166"/>
      <c r="N128" s="167"/>
      <c r="O128" s="167"/>
      <c r="P128" s="167"/>
      <c r="Q128" s="167"/>
      <c r="R128" s="167"/>
      <c r="S128" s="167"/>
      <c r="T128" s="168"/>
      <c r="AT128" s="162" t="s">
        <v>150</v>
      </c>
      <c r="AU128" s="162" t="s">
        <v>85</v>
      </c>
      <c r="AV128" s="13" t="s">
        <v>85</v>
      </c>
      <c r="AW128" s="13" t="s">
        <v>31</v>
      </c>
      <c r="AX128" s="13" t="s">
        <v>83</v>
      </c>
      <c r="AY128" s="162" t="s">
        <v>120</v>
      </c>
    </row>
    <row r="129" spans="1:65" s="2" customFormat="1" ht="33" customHeight="1">
      <c r="A129" s="30"/>
      <c r="B129" s="135"/>
      <c r="C129" s="136" t="s">
        <v>119</v>
      </c>
      <c r="D129" s="136" t="s">
        <v>121</v>
      </c>
      <c r="E129" s="137" t="s">
        <v>532</v>
      </c>
      <c r="F129" s="138" t="s">
        <v>533</v>
      </c>
      <c r="G129" s="139" t="s">
        <v>217</v>
      </c>
      <c r="H129" s="140">
        <v>230</v>
      </c>
      <c r="I129" s="141"/>
      <c r="J129" s="142">
        <f>ROUND(I129*H129,2)</f>
        <v>0</v>
      </c>
      <c r="K129" s="138" t="s">
        <v>129</v>
      </c>
      <c r="L129" s="31"/>
      <c r="M129" s="143" t="s">
        <v>1</v>
      </c>
      <c r="N129" s="144" t="s">
        <v>40</v>
      </c>
      <c r="O129" s="56"/>
      <c r="P129" s="145">
        <f>O129*H129</f>
        <v>0</v>
      </c>
      <c r="Q129" s="145">
        <v>0</v>
      </c>
      <c r="R129" s="145">
        <f>Q129*H129</f>
        <v>0</v>
      </c>
      <c r="S129" s="145">
        <v>0</v>
      </c>
      <c r="T129" s="146">
        <f>S129*H129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47" t="s">
        <v>125</v>
      </c>
      <c r="AT129" s="147" t="s">
        <v>121</v>
      </c>
      <c r="AU129" s="147" t="s">
        <v>85</v>
      </c>
      <c r="AY129" s="15" t="s">
        <v>120</v>
      </c>
      <c r="BE129" s="148">
        <f>IF(N129="základní",J129,0)</f>
        <v>0</v>
      </c>
      <c r="BF129" s="148">
        <f>IF(N129="snížená",J129,0)</f>
        <v>0</v>
      </c>
      <c r="BG129" s="148">
        <f>IF(N129="zákl. přenesená",J129,0)</f>
        <v>0</v>
      </c>
      <c r="BH129" s="148">
        <f>IF(N129="sníž. přenesená",J129,0)</f>
        <v>0</v>
      </c>
      <c r="BI129" s="148">
        <f>IF(N129="nulová",J129,0)</f>
        <v>0</v>
      </c>
      <c r="BJ129" s="15" t="s">
        <v>83</v>
      </c>
      <c r="BK129" s="148">
        <f>ROUND(I129*H129,2)</f>
        <v>0</v>
      </c>
      <c r="BL129" s="15" t="s">
        <v>125</v>
      </c>
      <c r="BM129" s="147" t="s">
        <v>534</v>
      </c>
    </row>
    <row r="130" spans="1:65" s="13" customFormat="1" ht="11.25">
      <c r="B130" s="160"/>
      <c r="D130" s="161" t="s">
        <v>150</v>
      </c>
      <c r="E130" s="162" t="s">
        <v>1</v>
      </c>
      <c r="F130" s="163" t="s">
        <v>535</v>
      </c>
      <c r="H130" s="164">
        <v>230</v>
      </c>
      <c r="I130" s="165"/>
      <c r="L130" s="160"/>
      <c r="M130" s="166"/>
      <c r="N130" s="167"/>
      <c r="O130" s="167"/>
      <c r="P130" s="167"/>
      <c r="Q130" s="167"/>
      <c r="R130" s="167"/>
      <c r="S130" s="167"/>
      <c r="T130" s="168"/>
      <c r="AT130" s="162" t="s">
        <v>150</v>
      </c>
      <c r="AU130" s="162" t="s">
        <v>85</v>
      </c>
      <c r="AV130" s="13" t="s">
        <v>85</v>
      </c>
      <c r="AW130" s="13" t="s">
        <v>31</v>
      </c>
      <c r="AX130" s="13" t="s">
        <v>83</v>
      </c>
      <c r="AY130" s="162" t="s">
        <v>120</v>
      </c>
    </row>
    <row r="131" spans="1:65" s="2" customFormat="1" ht="24.2" customHeight="1">
      <c r="A131" s="30"/>
      <c r="B131" s="135"/>
      <c r="C131" s="136" t="s">
        <v>181</v>
      </c>
      <c r="D131" s="136" t="s">
        <v>121</v>
      </c>
      <c r="E131" s="137" t="s">
        <v>536</v>
      </c>
      <c r="F131" s="138" t="s">
        <v>537</v>
      </c>
      <c r="G131" s="139" t="s">
        <v>417</v>
      </c>
      <c r="H131" s="140">
        <v>21</v>
      </c>
      <c r="I131" s="141"/>
      <c r="J131" s="142">
        <f>ROUND(I131*H131,2)</f>
        <v>0</v>
      </c>
      <c r="K131" s="138" t="s">
        <v>129</v>
      </c>
      <c r="L131" s="31"/>
      <c r="M131" s="143" t="s">
        <v>1</v>
      </c>
      <c r="N131" s="144" t="s">
        <v>40</v>
      </c>
      <c r="O131" s="56"/>
      <c r="P131" s="145">
        <f>O131*H131</f>
        <v>0</v>
      </c>
      <c r="Q131" s="145">
        <v>0</v>
      </c>
      <c r="R131" s="145">
        <f>Q131*H131</f>
        <v>0</v>
      </c>
      <c r="S131" s="145">
        <v>0</v>
      </c>
      <c r="T131" s="146">
        <f>S131*H131</f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47" t="s">
        <v>125</v>
      </c>
      <c r="AT131" s="147" t="s">
        <v>121</v>
      </c>
      <c r="AU131" s="147" t="s">
        <v>85</v>
      </c>
      <c r="AY131" s="15" t="s">
        <v>120</v>
      </c>
      <c r="BE131" s="148">
        <f>IF(N131="základní",J131,0)</f>
        <v>0</v>
      </c>
      <c r="BF131" s="148">
        <f>IF(N131="snížená",J131,0)</f>
        <v>0</v>
      </c>
      <c r="BG131" s="148">
        <f>IF(N131="zákl. přenesená",J131,0)</f>
        <v>0</v>
      </c>
      <c r="BH131" s="148">
        <f>IF(N131="sníž. přenesená",J131,0)</f>
        <v>0</v>
      </c>
      <c r="BI131" s="148">
        <f>IF(N131="nulová",J131,0)</f>
        <v>0</v>
      </c>
      <c r="BJ131" s="15" t="s">
        <v>83</v>
      </c>
      <c r="BK131" s="148">
        <f>ROUND(I131*H131,2)</f>
        <v>0</v>
      </c>
      <c r="BL131" s="15" t="s">
        <v>125</v>
      </c>
      <c r="BM131" s="147" t="s">
        <v>538</v>
      </c>
    </row>
    <row r="132" spans="1:65" s="13" customFormat="1" ht="11.25">
      <c r="B132" s="160"/>
      <c r="D132" s="161" t="s">
        <v>150</v>
      </c>
      <c r="E132" s="162" t="s">
        <v>1</v>
      </c>
      <c r="F132" s="163" t="s">
        <v>539</v>
      </c>
      <c r="H132" s="164">
        <v>19</v>
      </c>
      <c r="I132" s="165"/>
      <c r="L132" s="160"/>
      <c r="M132" s="166"/>
      <c r="N132" s="167"/>
      <c r="O132" s="167"/>
      <c r="P132" s="167"/>
      <c r="Q132" s="167"/>
      <c r="R132" s="167"/>
      <c r="S132" s="167"/>
      <c r="T132" s="168"/>
      <c r="AT132" s="162" t="s">
        <v>150</v>
      </c>
      <c r="AU132" s="162" t="s">
        <v>85</v>
      </c>
      <c r="AV132" s="13" t="s">
        <v>85</v>
      </c>
      <c r="AW132" s="13" t="s">
        <v>31</v>
      </c>
      <c r="AX132" s="13" t="s">
        <v>75</v>
      </c>
      <c r="AY132" s="162" t="s">
        <v>120</v>
      </c>
    </row>
    <row r="133" spans="1:65" s="13" customFormat="1" ht="11.25">
      <c r="B133" s="160"/>
      <c r="D133" s="161" t="s">
        <v>150</v>
      </c>
      <c r="E133" s="162" t="s">
        <v>1</v>
      </c>
      <c r="F133" s="163" t="s">
        <v>540</v>
      </c>
      <c r="H133" s="164">
        <v>2</v>
      </c>
      <c r="I133" s="165"/>
      <c r="L133" s="160"/>
      <c r="M133" s="166"/>
      <c r="N133" s="167"/>
      <c r="O133" s="167"/>
      <c r="P133" s="167"/>
      <c r="Q133" s="167"/>
      <c r="R133" s="167"/>
      <c r="S133" s="167"/>
      <c r="T133" s="168"/>
      <c r="AT133" s="162" t="s">
        <v>150</v>
      </c>
      <c r="AU133" s="162" t="s">
        <v>85</v>
      </c>
      <c r="AV133" s="13" t="s">
        <v>85</v>
      </c>
      <c r="AW133" s="13" t="s">
        <v>31</v>
      </c>
      <c r="AX133" s="13" t="s">
        <v>75</v>
      </c>
      <c r="AY133" s="162" t="s">
        <v>120</v>
      </c>
    </row>
    <row r="134" spans="1:65" s="2" customFormat="1" ht="24.2" customHeight="1">
      <c r="A134" s="30"/>
      <c r="B134" s="135"/>
      <c r="C134" s="136" t="s">
        <v>186</v>
      </c>
      <c r="D134" s="136" t="s">
        <v>121</v>
      </c>
      <c r="E134" s="137" t="s">
        <v>536</v>
      </c>
      <c r="F134" s="138" t="s">
        <v>537</v>
      </c>
      <c r="G134" s="139" t="s">
        <v>417</v>
      </c>
      <c r="H134" s="140">
        <v>30</v>
      </c>
      <c r="I134" s="141"/>
      <c r="J134" s="142">
        <f>ROUND(I134*H134,2)</f>
        <v>0</v>
      </c>
      <c r="K134" s="138" t="s">
        <v>129</v>
      </c>
      <c r="L134" s="31"/>
      <c r="M134" s="143" t="s">
        <v>1</v>
      </c>
      <c r="N134" s="144" t="s">
        <v>40</v>
      </c>
      <c r="O134" s="56"/>
      <c r="P134" s="145">
        <f>O134*H134</f>
        <v>0</v>
      </c>
      <c r="Q134" s="145">
        <v>0</v>
      </c>
      <c r="R134" s="145">
        <f>Q134*H134</f>
        <v>0</v>
      </c>
      <c r="S134" s="145">
        <v>0</v>
      </c>
      <c r="T134" s="146">
        <f>S134*H134</f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47" t="s">
        <v>125</v>
      </c>
      <c r="AT134" s="147" t="s">
        <v>121</v>
      </c>
      <c r="AU134" s="147" t="s">
        <v>85</v>
      </c>
      <c r="AY134" s="15" t="s">
        <v>120</v>
      </c>
      <c r="BE134" s="148">
        <f>IF(N134="základní",J134,0)</f>
        <v>0</v>
      </c>
      <c r="BF134" s="148">
        <f>IF(N134="snížená",J134,0)</f>
        <v>0</v>
      </c>
      <c r="BG134" s="148">
        <f>IF(N134="zákl. přenesená",J134,0)</f>
        <v>0</v>
      </c>
      <c r="BH134" s="148">
        <f>IF(N134="sníž. přenesená",J134,0)</f>
        <v>0</v>
      </c>
      <c r="BI134" s="148">
        <f>IF(N134="nulová",J134,0)</f>
        <v>0</v>
      </c>
      <c r="BJ134" s="15" t="s">
        <v>83</v>
      </c>
      <c r="BK134" s="148">
        <f>ROUND(I134*H134,2)</f>
        <v>0</v>
      </c>
      <c r="BL134" s="15" t="s">
        <v>125</v>
      </c>
      <c r="BM134" s="147" t="s">
        <v>541</v>
      </c>
    </row>
    <row r="135" spans="1:65" s="13" customFormat="1" ht="11.25">
      <c r="B135" s="160"/>
      <c r="D135" s="161" t="s">
        <v>150</v>
      </c>
      <c r="E135" s="162" t="s">
        <v>1</v>
      </c>
      <c r="F135" s="163" t="s">
        <v>542</v>
      </c>
      <c r="H135" s="164">
        <v>30</v>
      </c>
      <c r="I135" s="165"/>
      <c r="L135" s="160"/>
      <c r="M135" s="166"/>
      <c r="N135" s="167"/>
      <c r="O135" s="167"/>
      <c r="P135" s="167"/>
      <c r="Q135" s="167"/>
      <c r="R135" s="167"/>
      <c r="S135" s="167"/>
      <c r="T135" s="168"/>
      <c r="AT135" s="162" t="s">
        <v>150</v>
      </c>
      <c r="AU135" s="162" t="s">
        <v>85</v>
      </c>
      <c r="AV135" s="13" t="s">
        <v>85</v>
      </c>
      <c r="AW135" s="13" t="s">
        <v>31</v>
      </c>
      <c r="AX135" s="13" t="s">
        <v>83</v>
      </c>
      <c r="AY135" s="162" t="s">
        <v>120</v>
      </c>
    </row>
    <row r="136" spans="1:65" s="2" customFormat="1" ht="24.2" customHeight="1">
      <c r="A136" s="30"/>
      <c r="B136" s="135"/>
      <c r="C136" s="136" t="s">
        <v>191</v>
      </c>
      <c r="D136" s="136" t="s">
        <v>121</v>
      </c>
      <c r="E136" s="137" t="s">
        <v>536</v>
      </c>
      <c r="F136" s="138" t="s">
        <v>537</v>
      </c>
      <c r="G136" s="139" t="s">
        <v>417</v>
      </c>
      <c r="H136" s="140">
        <v>53</v>
      </c>
      <c r="I136" s="141"/>
      <c r="J136" s="142">
        <f>ROUND(I136*H136,2)</f>
        <v>0</v>
      </c>
      <c r="K136" s="138" t="s">
        <v>129</v>
      </c>
      <c r="L136" s="31"/>
      <c r="M136" s="143" t="s">
        <v>1</v>
      </c>
      <c r="N136" s="144" t="s">
        <v>40</v>
      </c>
      <c r="O136" s="56"/>
      <c r="P136" s="145">
        <f>O136*H136</f>
        <v>0</v>
      </c>
      <c r="Q136" s="145">
        <v>0</v>
      </c>
      <c r="R136" s="145">
        <f>Q136*H136</f>
        <v>0</v>
      </c>
      <c r="S136" s="145">
        <v>0</v>
      </c>
      <c r="T136" s="146">
        <f>S136*H136</f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47" t="s">
        <v>125</v>
      </c>
      <c r="AT136" s="147" t="s">
        <v>121</v>
      </c>
      <c r="AU136" s="147" t="s">
        <v>85</v>
      </c>
      <c r="AY136" s="15" t="s">
        <v>120</v>
      </c>
      <c r="BE136" s="148">
        <f>IF(N136="základní",J136,0)</f>
        <v>0</v>
      </c>
      <c r="BF136" s="148">
        <f>IF(N136="snížená",J136,0)</f>
        <v>0</v>
      </c>
      <c r="BG136" s="148">
        <f>IF(N136="zákl. přenesená",J136,0)</f>
        <v>0</v>
      </c>
      <c r="BH136" s="148">
        <f>IF(N136="sníž. přenesená",J136,0)</f>
        <v>0</v>
      </c>
      <c r="BI136" s="148">
        <f>IF(N136="nulová",J136,0)</f>
        <v>0</v>
      </c>
      <c r="BJ136" s="15" t="s">
        <v>83</v>
      </c>
      <c r="BK136" s="148">
        <f>ROUND(I136*H136,2)</f>
        <v>0</v>
      </c>
      <c r="BL136" s="15" t="s">
        <v>125</v>
      </c>
      <c r="BM136" s="147" t="s">
        <v>543</v>
      </c>
    </row>
    <row r="137" spans="1:65" s="13" customFormat="1" ht="11.25">
      <c r="B137" s="160"/>
      <c r="D137" s="161" t="s">
        <v>150</v>
      </c>
      <c r="E137" s="162" t="s">
        <v>1</v>
      </c>
      <c r="F137" s="163" t="s">
        <v>544</v>
      </c>
      <c r="H137" s="164">
        <v>53</v>
      </c>
      <c r="I137" s="165"/>
      <c r="L137" s="160"/>
      <c r="M137" s="166"/>
      <c r="N137" s="167"/>
      <c r="O137" s="167"/>
      <c r="P137" s="167"/>
      <c r="Q137" s="167"/>
      <c r="R137" s="167"/>
      <c r="S137" s="167"/>
      <c r="T137" s="168"/>
      <c r="AT137" s="162" t="s">
        <v>150</v>
      </c>
      <c r="AU137" s="162" t="s">
        <v>85</v>
      </c>
      <c r="AV137" s="13" t="s">
        <v>85</v>
      </c>
      <c r="AW137" s="13" t="s">
        <v>31</v>
      </c>
      <c r="AX137" s="13" t="s">
        <v>83</v>
      </c>
      <c r="AY137" s="162" t="s">
        <v>120</v>
      </c>
    </row>
    <row r="138" spans="1:65" s="2" customFormat="1" ht="37.9" customHeight="1">
      <c r="A138" s="30"/>
      <c r="B138" s="135"/>
      <c r="C138" s="136" t="s">
        <v>199</v>
      </c>
      <c r="D138" s="136" t="s">
        <v>121</v>
      </c>
      <c r="E138" s="137" t="s">
        <v>177</v>
      </c>
      <c r="F138" s="138" t="s">
        <v>178</v>
      </c>
      <c r="G138" s="139" t="s">
        <v>148</v>
      </c>
      <c r="H138" s="140">
        <v>18.36</v>
      </c>
      <c r="I138" s="141"/>
      <c r="J138" s="142">
        <f>ROUND(I138*H138,2)</f>
        <v>0</v>
      </c>
      <c r="K138" s="138" t="s">
        <v>129</v>
      </c>
      <c r="L138" s="31"/>
      <c r="M138" s="143" t="s">
        <v>1</v>
      </c>
      <c r="N138" s="144" t="s">
        <v>40</v>
      </c>
      <c r="O138" s="56"/>
      <c r="P138" s="145">
        <f>O138*H138</f>
        <v>0</v>
      </c>
      <c r="Q138" s="145">
        <v>0</v>
      </c>
      <c r="R138" s="145">
        <f>Q138*H138</f>
        <v>0</v>
      </c>
      <c r="S138" s="145">
        <v>0</v>
      </c>
      <c r="T138" s="146">
        <f>S138*H138</f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47" t="s">
        <v>125</v>
      </c>
      <c r="AT138" s="147" t="s">
        <v>121</v>
      </c>
      <c r="AU138" s="147" t="s">
        <v>85</v>
      </c>
      <c r="AY138" s="15" t="s">
        <v>120</v>
      </c>
      <c r="BE138" s="148">
        <f>IF(N138="základní",J138,0)</f>
        <v>0</v>
      </c>
      <c r="BF138" s="148">
        <f>IF(N138="snížená",J138,0)</f>
        <v>0</v>
      </c>
      <c r="BG138" s="148">
        <f>IF(N138="zákl. přenesená",J138,0)</f>
        <v>0</v>
      </c>
      <c r="BH138" s="148">
        <f>IF(N138="sníž. přenesená",J138,0)</f>
        <v>0</v>
      </c>
      <c r="BI138" s="148">
        <f>IF(N138="nulová",J138,0)</f>
        <v>0</v>
      </c>
      <c r="BJ138" s="15" t="s">
        <v>83</v>
      </c>
      <c r="BK138" s="148">
        <f>ROUND(I138*H138,2)</f>
        <v>0</v>
      </c>
      <c r="BL138" s="15" t="s">
        <v>125</v>
      </c>
      <c r="BM138" s="147" t="s">
        <v>545</v>
      </c>
    </row>
    <row r="139" spans="1:65" s="13" customFormat="1" ht="11.25">
      <c r="B139" s="160"/>
      <c r="D139" s="161" t="s">
        <v>150</v>
      </c>
      <c r="E139" s="162" t="s">
        <v>1</v>
      </c>
      <c r="F139" s="163" t="s">
        <v>546</v>
      </c>
      <c r="H139" s="164">
        <v>18.36</v>
      </c>
      <c r="I139" s="165"/>
      <c r="L139" s="160"/>
      <c r="M139" s="166"/>
      <c r="N139" s="167"/>
      <c r="O139" s="167"/>
      <c r="P139" s="167"/>
      <c r="Q139" s="167"/>
      <c r="R139" s="167"/>
      <c r="S139" s="167"/>
      <c r="T139" s="168"/>
      <c r="AT139" s="162" t="s">
        <v>150</v>
      </c>
      <c r="AU139" s="162" t="s">
        <v>85</v>
      </c>
      <c r="AV139" s="13" t="s">
        <v>85</v>
      </c>
      <c r="AW139" s="13" t="s">
        <v>31</v>
      </c>
      <c r="AX139" s="13" t="s">
        <v>83</v>
      </c>
      <c r="AY139" s="162" t="s">
        <v>120</v>
      </c>
    </row>
    <row r="140" spans="1:65" s="2" customFormat="1" ht="33" customHeight="1">
      <c r="A140" s="30"/>
      <c r="B140" s="135"/>
      <c r="C140" s="136" t="s">
        <v>203</v>
      </c>
      <c r="D140" s="136" t="s">
        <v>121</v>
      </c>
      <c r="E140" s="137" t="s">
        <v>194</v>
      </c>
      <c r="F140" s="138" t="s">
        <v>195</v>
      </c>
      <c r="G140" s="139" t="s">
        <v>190</v>
      </c>
      <c r="H140" s="140">
        <v>36.72</v>
      </c>
      <c r="I140" s="141"/>
      <c r="J140" s="142">
        <f>ROUND(I140*H140,2)</f>
        <v>0</v>
      </c>
      <c r="K140" s="138" t="s">
        <v>129</v>
      </c>
      <c r="L140" s="31"/>
      <c r="M140" s="143" t="s">
        <v>1</v>
      </c>
      <c r="N140" s="144" t="s">
        <v>40</v>
      </c>
      <c r="O140" s="56"/>
      <c r="P140" s="145">
        <f>O140*H140</f>
        <v>0</v>
      </c>
      <c r="Q140" s="145">
        <v>0</v>
      </c>
      <c r="R140" s="145">
        <f>Q140*H140</f>
        <v>0</v>
      </c>
      <c r="S140" s="145">
        <v>0</v>
      </c>
      <c r="T140" s="146">
        <f>S140*H140</f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47" t="s">
        <v>125</v>
      </c>
      <c r="AT140" s="147" t="s">
        <v>121</v>
      </c>
      <c r="AU140" s="147" t="s">
        <v>85</v>
      </c>
      <c r="AY140" s="15" t="s">
        <v>120</v>
      </c>
      <c r="BE140" s="148">
        <f>IF(N140="základní",J140,0)</f>
        <v>0</v>
      </c>
      <c r="BF140" s="148">
        <f>IF(N140="snížená",J140,0)</f>
        <v>0</v>
      </c>
      <c r="BG140" s="148">
        <f>IF(N140="zákl. přenesená",J140,0)</f>
        <v>0</v>
      </c>
      <c r="BH140" s="148">
        <f>IF(N140="sníž. přenesená",J140,0)</f>
        <v>0</v>
      </c>
      <c r="BI140" s="148">
        <f>IF(N140="nulová",J140,0)</f>
        <v>0</v>
      </c>
      <c r="BJ140" s="15" t="s">
        <v>83</v>
      </c>
      <c r="BK140" s="148">
        <f>ROUND(I140*H140,2)</f>
        <v>0</v>
      </c>
      <c r="BL140" s="15" t="s">
        <v>125</v>
      </c>
      <c r="BM140" s="147" t="s">
        <v>547</v>
      </c>
    </row>
    <row r="141" spans="1:65" s="13" customFormat="1" ht="11.25">
      <c r="B141" s="160"/>
      <c r="D141" s="161" t="s">
        <v>150</v>
      </c>
      <c r="F141" s="163" t="s">
        <v>548</v>
      </c>
      <c r="H141" s="164">
        <v>36.72</v>
      </c>
      <c r="I141" s="165"/>
      <c r="L141" s="160"/>
      <c r="M141" s="166"/>
      <c r="N141" s="167"/>
      <c r="O141" s="167"/>
      <c r="P141" s="167"/>
      <c r="Q141" s="167"/>
      <c r="R141" s="167"/>
      <c r="S141" s="167"/>
      <c r="T141" s="168"/>
      <c r="AT141" s="162" t="s">
        <v>150</v>
      </c>
      <c r="AU141" s="162" t="s">
        <v>85</v>
      </c>
      <c r="AV141" s="13" t="s">
        <v>85</v>
      </c>
      <c r="AW141" s="13" t="s">
        <v>3</v>
      </c>
      <c r="AX141" s="13" t="s">
        <v>83</v>
      </c>
      <c r="AY141" s="162" t="s">
        <v>120</v>
      </c>
    </row>
    <row r="142" spans="1:65" s="2" customFormat="1" ht="16.5" customHeight="1">
      <c r="A142" s="30"/>
      <c r="B142" s="135"/>
      <c r="C142" s="136" t="s">
        <v>210</v>
      </c>
      <c r="D142" s="136" t="s">
        <v>121</v>
      </c>
      <c r="E142" s="137" t="s">
        <v>200</v>
      </c>
      <c r="F142" s="138" t="s">
        <v>201</v>
      </c>
      <c r="G142" s="139" t="s">
        <v>148</v>
      </c>
      <c r="H142" s="140">
        <v>18.36</v>
      </c>
      <c r="I142" s="141"/>
      <c r="J142" s="142">
        <f>ROUND(I142*H142,2)</f>
        <v>0</v>
      </c>
      <c r="K142" s="138" t="s">
        <v>129</v>
      </c>
      <c r="L142" s="31"/>
      <c r="M142" s="143" t="s">
        <v>1</v>
      </c>
      <c r="N142" s="144" t="s">
        <v>40</v>
      </c>
      <c r="O142" s="56"/>
      <c r="P142" s="145">
        <f>O142*H142</f>
        <v>0</v>
      </c>
      <c r="Q142" s="145">
        <v>0</v>
      </c>
      <c r="R142" s="145">
        <f>Q142*H142</f>
        <v>0</v>
      </c>
      <c r="S142" s="145">
        <v>0</v>
      </c>
      <c r="T142" s="146">
        <f>S142*H142</f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47" t="s">
        <v>125</v>
      </c>
      <c r="AT142" s="147" t="s">
        <v>121</v>
      </c>
      <c r="AU142" s="147" t="s">
        <v>85</v>
      </c>
      <c r="AY142" s="15" t="s">
        <v>120</v>
      </c>
      <c r="BE142" s="148">
        <f>IF(N142="základní",J142,0)</f>
        <v>0</v>
      </c>
      <c r="BF142" s="148">
        <f>IF(N142="snížená",J142,0)</f>
        <v>0</v>
      </c>
      <c r="BG142" s="148">
        <f>IF(N142="zákl. přenesená",J142,0)</f>
        <v>0</v>
      </c>
      <c r="BH142" s="148">
        <f>IF(N142="sníž. přenesená",J142,0)</f>
        <v>0</v>
      </c>
      <c r="BI142" s="148">
        <f>IF(N142="nulová",J142,0)</f>
        <v>0</v>
      </c>
      <c r="BJ142" s="15" t="s">
        <v>83</v>
      </c>
      <c r="BK142" s="148">
        <f>ROUND(I142*H142,2)</f>
        <v>0</v>
      </c>
      <c r="BL142" s="15" t="s">
        <v>125</v>
      </c>
      <c r="BM142" s="147" t="s">
        <v>549</v>
      </c>
    </row>
    <row r="143" spans="1:65" s="2" customFormat="1" ht="37.9" customHeight="1">
      <c r="A143" s="30"/>
      <c r="B143" s="135"/>
      <c r="C143" s="136" t="s">
        <v>8</v>
      </c>
      <c r="D143" s="136" t="s">
        <v>121</v>
      </c>
      <c r="E143" s="137" t="s">
        <v>550</v>
      </c>
      <c r="F143" s="138" t="s">
        <v>551</v>
      </c>
      <c r="G143" s="139" t="s">
        <v>217</v>
      </c>
      <c r="H143" s="140">
        <v>854.44</v>
      </c>
      <c r="I143" s="141"/>
      <c r="J143" s="142">
        <f>ROUND(I143*H143,2)</f>
        <v>0</v>
      </c>
      <c r="K143" s="138" t="s">
        <v>129</v>
      </c>
      <c r="L143" s="31"/>
      <c r="M143" s="143" t="s">
        <v>1</v>
      </c>
      <c r="N143" s="144" t="s">
        <v>40</v>
      </c>
      <c r="O143" s="56"/>
      <c r="P143" s="145">
        <f>O143*H143</f>
        <v>0</v>
      </c>
      <c r="Q143" s="145">
        <v>0</v>
      </c>
      <c r="R143" s="145">
        <f>Q143*H143</f>
        <v>0</v>
      </c>
      <c r="S143" s="145">
        <v>0</v>
      </c>
      <c r="T143" s="146">
        <f>S143*H143</f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47" t="s">
        <v>125</v>
      </c>
      <c r="AT143" s="147" t="s">
        <v>121</v>
      </c>
      <c r="AU143" s="147" t="s">
        <v>85</v>
      </c>
      <c r="AY143" s="15" t="s">
        <v>120</v>
      </c>
      <c r="BE143" s="148">
        <f>IF(N143="základní",J143,0)</f>
        <v>0</v>
      </c>
      <c r="BF143" s="148">
        <f>IF(N143="snížená",J143,0)</f>
        <v>0</v>
      </c>
      <c r="BG143" s="148">
        <f>IF(N143="zákl. přenesená",J143,0)</f>
        <v>0</v>
      </c>
      <c r="BH143" s="148">
        <f>IF(N143="sníž. přenesená",J143,0)</f>
        <v>0</v>
      </c>
      <c r="BI143" s="148">
        <f>IF(N143="nulová",J143,0)</f>
        <v>0</v>
      </c>
      <c r="BJ143" s="15" t="s">
        <v>83</v>
      </c>
      <c r="BK143" s="148">
        <f>ROUND(I143*H143,2)</f>
        <v>0</v>
      </c>
      <c r="BL143" s="15" t="s">
        <v>125</v>
      </c>
      <c r="BM143" s="147" t="s">
        <v>552</v>
      </c>
    </row>
    <row r="144" spans="1:65" s="13" customFormat="1" ht="11.25">
      <c r="B144" s="160"/>
      <c r="D144" s="161" t="s">
        <v>150</v>
      </c>
      <c r="E144" s="162" t="s">
        <v>1</v>
      </c>
      <c r="F144" s="163" t="s">
        <v>553</v>
      </c>
      <c r="H144" s="164">
        <v>854.44</v>
      </c>
      <c r="I144" s="165"/>
      <c r="L144" s="160"/>
      <c r="M144" s="166"/>
      <c r="N144" s="167"/>
      <c r="O144" s="167"/>
      <c r="P144" s="167"/>
      <c r="Q144" s="167"/>
      <c r="R144" s="167"/>
      <c r="S144" s="167"/>
      <c r="T144" s="168"/>
      <c r="AT144" s="162" t="s">
        <v>150</v>
      </c>
      <c r="AU144" s="162" t="s">
        <v>85</v>
      </c>
      <c r="AV144" s="13" t="s">
        <v>85</v>
      </c>
      <c r="AW144" s="13" t="s">
        <v>31</v>
      </c>
      <c r="AX144" s="13" t="s">
        <v>83</v>
      </c>
      <c r="AY144" s="162" t="s">
        <v>120</v>
      </c>
    </row>
    <row r="145" spans="1:65" s="2" customFormat="1" ht="33" customHeight="1">
      <c r="A145" s="30"/>
      <c r="B145" s="135"/>
      <c r="C145" s="136" t="s">
        <v>221</v>
      </c>
      <c r="D145" s="136" t="s">
        <v>121</v>
      </c>
      <c r="E145" s="137" t="s">
        <v>554</v>
      </c>
      <c r="F145" s="138" t="s">
        <v>555</v>
      </c>
      <c r="G145" s="139" t="s">
        <v>217</v>
      </c>
      <c r="H145" s="140">
        <v>854.44</v>
      </c>
      <c r="I145" s="141"/>
      <c r="J145" s="142">
        <f>ROUND(I145*H145,2)</f>
        <v>0</v>
      </c>
      <c r="K145" s="138" t="s">
        <v>129</v>
      </c>
      <c r="L145" s="31"/>
      <c r="M145" s="143" t="s">
        <v>1</v>
      </c>
      <c r="N145" s="144" t="s">
        <v>40</v>
      </c>
      <c r="O145" s="56"/>
      <c r="P145" s="145">
        <f>O145*H145</f>
        <v>0</v>
      </c>
      <c r="Q145" s="145">
        <v>0</v>
      </c>
      <c r="R145" s="145">
        <f>Q145*H145</f>
        <v>0</v>
      </c>
      <c r="S145" s="145">
        <v>0</v>
      </c>
      <c r="T145" s="146">
        <f>S145*H145</f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47" t="s">
        <v>125</v>
      </c>
      <c r="AT145" s="147" t="s">
        <v>121</v>
      </c>
      <c r="AU145" s="147" t="s">
        <v>85</v>
      </c>
      <c r="AY145" s="15" t="s">
        <v>120</v>
      </c>
      <c r="BE145" s="148">
        <f>IF(N145="základní",J145,0)</f>
        <v>0</v>
      </c>
      <c r="BF145" s="148">
        <f>IF(N145="snížená",J145,0)</f>
        <v>0</v>
      </c>
      <c r="BG145" s="148">
        <f>IF(N145="zákl. přenesená",J145,0)</f>
        <v>0</v>
      </c>
      <c r="BH145" s="148">
        <f>IF(N145="sníž. přenesená",J145,0)</f>
        <v>0</v>
      </c>
      <c r="BI145" s="148">
        <f>IF(N145="nulová",J145,0)</f>
        <v>0</v>
      </c>
      <c r="BJ145" s="15" t="s">
        <v>83</v>
      </c>
      <c r="BK145" s="148">
        <f>ROUND(I145*H145,2)</f>
        <v>0</v>
      </c>
      <c r="BL145" s="15" t="s">
        <v>125</v>
      </c>
      <c r="BM145" s="147" t="s">
        <v>556</v>
      </c>
    </row>
    <row r="146" spans="1:65" s="13" customFormat="1" ht="11.25">
      <c r="B146" s="160"/>
      <c r="D146" s="161" t="s">
        <v>150</v>
      </c>
      <c r="E146" s="162" t="s">
        <v>1</v>
      </c>
      <c r="F146" s="163" t="s">
        <v>553</v>
      </c>
      <c r="H146" s="164">
        <v>854.44</v>
      </c>
      <c r="I146" s="165"/>
      <c r="L146" s="160"/>
      <c r="M146" s="166"/>
      <c r="N146" s="167"/>
      <c r="O146" s="167"/>
      <c r="P146" s="167"/>
      <c r="Q146" s="167"/>
      <c r="R146" s="167"/>
      <c r="S146" s="167"/>
      <c r="T146" s="168"/>
      <c r="AT146" s="162" t="s">
        <v>150</v>
      </c>
      <c r="AU146" s="162" t="s">
        <v>85</v>
      </c>
      <c r="AV146" s="13" t="s">
        <v>85</v>
      </c>
      <c r="AW146" s="13" t="s">
        <v>31</v>
      </c>
      <c r="AX146" s="13" t="s">
        <v>83</v>
      </c>
      <c r="AY146" s="162" t="s">
        <v>120</v>
      </c>
    </row>
    <row r="147" spans="1:65" s="2" customFormat="1" ht="16.5" customHeight="1">
      <c r="A147" s="30"/>
      <c r="B147" s="135"/>
      <c r="C147" s="169" t="s">
        <v>227</v>
      </c>
      <c r="D147" s="169" t="s">
        <v>187</v>
      </c>
      <c r="E147" s="170" t="s">
        <v>557</v>
      </c>
      <c r="F147" s="171" t="s">
        <v>558</v>
      </c>
      <c r="G147" s="172" t="s">
        <v>148</v>
      </c>
      <c r="H147" s="173">
        <v>85.444000000000003</v>
      </c>
      <c r="I147" s="174"/>
      <c r="J147" s="175">
        <f>ROUND(I147*H147,2)</f>
        <v>0</v>
      </c>
      <c r="K147" s="171" t="s">
        <v>129</v>
      </c>
      <c r="L147" s="176"/>
      <c r="M147" s="177" t="s">
        <v>1</v>
      </c>
      <c r="N147" s="178" t="s">
        <v>40</v>
      </c>
      <c r="O147" s="56"/>
      <c r="P147" s="145">
        <f>O147*H147</f>
        <v>0</v>
      </c>
      <c r="Q147" s="145">
        <v>0.21</v>
      </c>
      <c r="R147" s="145">
        <f>Q147*H147</f>
        <v>17.943239999999999</v>
      </c>
      <c r="S147" s="145">
        <v>0</v>
      </c>
      <c r="T147" s="146">
        <f>S147*H147</f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47" t="s">
        <v>191</v>
      </c>
      <c r="AT147" s="147" t="s">
        <v>187</v>
      </c>
      <c r="AU147" s="147" t="s">
        <v>85</v>
      </c>
      <c r="AY147" s="15" t="s">
        <v>120</v>
      </c>
      <c r="BE147" s="148">
        <f>IF(N147="základní",J147,0)</f>
        <v>0</v>
      </c>
      <c r="BF147" s="148">
        <f>IF(N147="snížená",J147,0)</f>
        <v>0</v>
      </c>
      <c r="BG147" s="148">
        <f>IF(N147="zákl. přenesená",J147,0)</f>
        <v>0</v>
      </c>
      <c r="BH147" s="148">
        <f>IF(N147="sníž. přenesená",J147,0)</f>
        <v>0</v>
      </c>
      <c r="BI147" s="148">
        <f>IF(N147="nulová",J147,0)</f>
        <v>0</v>
      </c>
      <c r="BJ147" s="15" t="s">
        <v>83</v>
      </c>
      <c r="BK147" s="148">
        <f>ROUND(I147*H147,2)</f>
        <v>0</v>
      </c>
      <c r="BL147" s="15" t="s">
        <v>125</v>
      </c>
      <c r="BM147" s="147" t="s">
        <v>559</v>
      </c>
    </row>
    <row r="148" spans="1:65" s="13" customFormat="1" ht="11.25">
      <c r="B148" s="160"/>
      <c r="D148" s="161" t="s">
        <v>150</v>
      </c>
      <c r="E148" s="162" t="s">
        <v>1</v>
      </c>
      <c r="F148" s="163" t="s">
        <v>560</v>
      </c>
      <c r="H148" s="164">
        <v>85.444000000000003</v>
      </c>
      <c r="I148" s="165"/>
      <c r="L148" s="160"/>
      <c r="M148" s="166"/>
      <c r="N148" s="167"/>
      <c r="O148" s="167"/>
      <c r="P148" s="167"/>
      <c r="Q148" s="167"/>
      <c r="R148" s="167"/>
      <c r="S148" s="167"/>
      <c r="T148" s="168"/>
      <c r="AT148" s="162" t="s">
        <v>150</v>
      </c>
      <c r="AU148" s="162" t="s">
        <v>85</v>
      </c>
      <c r="AV148" s="13" t="s">
        <v>85</v>
      </c>
      <c r="AW148" s="13" t="s">
        <v>31</v>
      </c>
      <c r="AX148" s="13" t="s">
        <v>83</v>
      </c>
      <c r="AY148" s="162" t="s">
        <v>120</v>
      </c>
    </row>
    <row r="149" spans="1:65" s="2" customFormat="1" ht="24.2" customHeight="1">
      <c r="A149" s="30"/>
      <c r="B149" s="135"/>
      <c r="C149" s="136" t="s">
        <v>231</v>
      </c>
      <c r="D149" s="136" t="s">
        <v>121</v>
      </c>
      <c r="E149" s="137" t="s">
        <v>215</v>
      </c>
      <c r="F149" s="138" t="s">
        <v>216</v>
      </c>
      <c r="G149" s="139" t="s">
        <v>217</v>
      </c>
      <c r="H149" s="140">
        <v>854.44</v>
      </c>
      <c r="I149" s="141"/>
      <c r="J149" s="142">
        <f>ROUND(I149*H149,2)</f>
        <v>0</v>
      </c>
      <c r="K149" s="138" t="s">
        <v>129</v>
      </c>
      <c r="L149" s="31"/>
      <c r="M149" s="143" t="s">
        <v>1</v>
      </c>
      <c r="N149" s="144" t="s">
        <v>40</v>
      </c>
      <c r="O149" s="56"/>
      <c r="P149" s="145">
        <f>O149*H149</f>
        <v>0</v>
      </c>
      <c r="Q149" s="145">
        <v>0</v>
      </c>
      <c r="R149" s="145">
        <f>Q149*H149</f>
        <v>0</v>
      </c>
      <c r="S149" s="145">
        <v>0</v>
      </c>
      <c r="T149" s="146">
        <f>S149*H149</f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47" t="s">
        <v>125</v>
      </c>
      <c r="AT149" s="147" t="s">
        <v>121</v>
      </c>
      <c r="AU149" s="147" t="s">
        <v>85</v>
      </c>
      <c r="AY149" s="15" t="s">
        <v>120</v>
      </c>
      <c r="BE149" s="148">
        <f>IF(N149="základní",J149,0)</f>
        <v>0</v>
      </c>
      <c r="BF149" s="148">
        <f>IF(N149="snížená",J149,0)</f>
        <v>0</v>
      </c>
      <c r="BG149" s="148">
        <f>IF(N149="zákl. přenesená",J149,0)</f>
        <v>0</v>
      </c>
      <c r="BH149" s="148">
        <f>IF(N149="sníž. přenesená",J149,0)</f>
        <v>0</v>
      </c>
      <c r="BI149" s="148">
        <f>IF(N149="nulová",J149,0)</f>
        <v>0</v>
      </c>
      <c r="BJ149" s="15" t="s">
        <v>83</v>
      </c>
      <c r="BK149" s="148">
        <f>ROUND(I149*H149,2)</f>
        <v>0</v>
      </c>
      <c r="BL149" s="15" t="s">
        <v>125</v>
      </c>
      <c r="BM149" s="147" t="s">
        <v>561</v>
      </c>
    </row>
    <row r="150" spans="1:65" s="13" customFormat="1" ht="11.25">
      <c r="B150" s="160"/>
      <c r="D150" s="161" t="s">
        <v>150</v>
      </c>
      <c r="E150" s="162" t="s">
        <v>1</v>
      </c>
      <c r="F150" s="163" t="s">
        <v>553</v>
      </c>
      <c r="H150" s="164">
        <v>854.44</v>
      </c>
      <c r="I150" s="165"/>
      <c r="L150" s="160"/>
      <c r="M150" s="166"/>
      <c r="N150" s="167"/>
      <c r="O150" s="167"/>
      <c r="P150" s="167"/>
      <c r="Q150" s="167"/>
      <c r="R150" s="167"/>
      <c r="S150" s="167"/>
      <c r="T150" s="168"/>
      <c r="AT150" s="162" t="s">
        <v>150</v>
      </c>
      <c r="AU150" s="162" t="s">
        <v>85</v>
      </c>
      <c r="AV150" s="13" t="s">
        <v>85</v>
      </c>
      <c r="AW150" s="13" t="s">
        <v>31</v>
      </c>
      <c r="AX150" s="13" t="s">
        <v>83</v>
      </c>
      <c r="AY150" s="162" t="s">
        <v>120</v>
      </c>
    </row>
    <row r="151" spans="1:65" s="2" customFormat="1" ht="16.5" customHeight="1">
      <c r="A151" s="30"/>
      <c r="B151" s="135"/>
      <c r="C151" s="169" t="s">
        <v>246</v>
      </c>
      <c r="D151" s="169" t="s">
        <v>187</v>
      </c>
      <c r="E151" s="170" t="s">
        <v>562</v>
      </c>
      <c r="F151" s="171" t="s">
        <v>563</v>
      </c>
      <c r="G151" s="172" t="s">
        <v>224</v>
      </c>
      <c r="H151" s="173">
        <v>25.632999999999999</v>
      </c>
      <c r="I151" s="174"/>
      <c r="J151" s="175">
        <f>ROUND(I151*H151,2)</f>
        <v>0</v>
      </c>
      <c r="K151" s="171" t="s">
        <v>129</v>
      </c>
      <c r="L151" s="176"/>
      <c r="M151" s="177" t="s">
        <v>1</v>
      </c>
      <c r="N151" s="178" t="s">
        <v>40</v>
      </c>
      <c r="O151" s="56"/>
      <c r="P151" s="145">
        <f>O151*H151</f>
        <v>0</v>
      </c>
      <c r="Q151" s="145">
        <v>1E-3</v>
      </c>
      <c r="R151" s="145">
        <f>Q151*H151</f>
        <v>2.5633E-2</v>
      </c>
      <c r="S151" s="145">
        <v>0</v>
      </c>
      <c r="T151" s="146">
        <f>S151*H151</f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47" t="s">
        <v>191</v>
      </c>
      <c r="AT151" s="147" t="s">
        <v>187</v>
      </c>
      <c r="AU151" s="147" t="s">
        <v>85</v>
      </c>
      <c r="AY151" s="15" t="s">
        <v>120</v>
      </c>
      <c r="BE151" s="148">
        <f>IF(N151="základní",J151,0)</f>
        <v>0</v>
      </c>
      <c r="BF151" s="148">
        <f>IF(N151="snížená",J151,0)</f>
        <v>0</v>
      </c>
      <c r="BG151" s="148">
        <f>IF(N151="zákl. přenesená",J151,0)</f>
        <v>0</v>
      </c>
      <c r="BH151" s="148">
        <f>IF(N151="sníž. přenesená",J151,0)</f>
        <v>0</v>
      </c>
      <c r="BI151" s="148">
        <f>IF(N151="nulová",J151,0)</f>
        <v>0</v>
      </c>
      <c r="BJ151" s="15" t="s">
        <v>83</v>
      </c>
      <c r="BK151" s="148">
        <f>ROUND(I151*H151,2)</f>
        <v>0</v>
      </c>
      <c r="BL151" s="15" t="s">
        <v>125</v>
      </c>
      <c r="BM151" s="147" t="s">
        <v>564</v>
      </c>
    </row>
    <row r="152" spans="1:65" s="13" customFormat="1" ht="11.25">
      <c r="B152" s="160"/>
      <c r="D152" s="161" t="s">
        <v>150</v>
      </c>
      <c r="F152" s="163" t="s">
        <v>565</v>
      </c>
      <c r="H152" s="164">
        <v>25.632999999999999</v>
      </c>
      <c r="I152" s="165"/>
      <c r="L152" s="160"/>
      <c r="M152" s="166"/>
      <c r="N152" s="167"/>
      <c r="O152" s="167"/>
      <c r="P152" s="167"/>
      <c r="Q152" s="167"/>
      <c r="R152" s="167"/>
      <c r="S152" s="167"/>
      <c r="T152" s="168"/>
      <c r="AT152" s="162" t="s">
        <v>150</v>
      </c>
      <c r="AU152" s="162" t="s">
        <v>85</v>
      </c>
      <c r="AV152" s="13" t="s">
        <v>85</v>
      </c>
      <c r="AW152" s="13" t="s">
        <v>3</v>
      </c>
      <c r="AX152" s="13" t="s">
        <v>83</v>
      </c>
      <c r="AY152" s="162" t="s">
        <v>120</v>
      </c>
    </row>
    <row r="153" spans="1:65" s="2" customFormat="1" ht="37.9" customHeight="1">
      <c r="A153" s="30"/>
      <c r="B153" s="135"/>
      <c r="C153" s="136" t="s">
        <v>252</v>
      </c>
      <c r="D153" s="136" t="s">
        <v>121</v>
      </c>
      <c r="E153" s="137" t="s">
        <v>566</v>
      </c>
      <c r="F153" s="138" t="s">
        <v>567</v>
      </c>
      <c r="G153" s="139" t="s">
        <v>417</v>
      </c>
      <c r="H153" s="140">
        <v>53</v>
      </c>
      <c r="I153" s="141"/>
      <c r="J153" s="142">
        <f>ROUND(I153*H153,2)</f>
        <v>0</v>
      </c>
      <c r="K153" s="138" t="s">
        <v>129</v>
      </c>
      <c r="L153" s="31"/>
      <c r="M153" s="143" t="s">
        <v>1</v>
      </c>
      <c r="N153" s="144" t="s">
        <v>40</v>
      </c>
      <c r="O153" s="56"/>
      <c r="P153" s="145">
        <f>O153*H153</f>
        <v>0</v>
      </c>
      <c r="Q153" s="145">
        <v>0</v>
      </c>
      <c r="R153" s="145">
        <f>Q153*H153</f>
        <v>0</v>
      </c>
      <c r="S153" s="145">
        <v>0</v>
      </c>
      <c r="T153" s="146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47" t="s">
        <v>125</v>
      </c>
      <c r="AT153" s="147" t="s">
        <v>121</v>
      </c>
      <c r="AU153" s="147" t="s">
        <v>85</v>
      </c>
      <c r="AY153" s="15" t="s">
        <v>120</v>
      </c>
      <c r="BE153" s="148">
        <f>IF(N153="základní",J153,0)</f>
        <v>0</v>
      </c>
      <c r="BF153" s="148">
        <f>IF(N153="snížená",J153,0)</f>
        <v>0</v>
      </c>
      <c r="BG153" s="148">
        <f>IF(N153="zákl. přenesená",J153,0)</f>
        <v>0</v>
      </c>
      <c r="BH153" s="148">
        <f>IF(N153="sníž. přenesená",J153,0)</f>
        <v>0</v>
      </c>
      <c r="BI153" s="148">
        <f>IF(N153="nulová",J153,0)</f>
        <v>0</v>
      </c>
      <c r="BJ153" s="15" t="s">
        <v>83</v>
      </c>
      <c r="BK153" s="148">
        <f>ROUND(I153*H153,2)</f>
        <v>0</v>
      </c>
      <c r="BL153" s="15" t="s">
        <v>125</v>
      </c>
      <c r="BM153" s="147" t="s">
        <v>568</v>
      </c>
    </row>
    <row r="154" spans="1:65" s="13" customFormat="1" ht="11.25">
      <c r="B154" s="160"/>
      <c r="D154" s="161" t="s">
        <v>150</v>
      </c>
      <c r="E154" s="162" t="s">
        <v>1</v>
      </c>
      <c r="F154" s="163" t="s">
        <v>544</v>
      </c>
      <c r="H154" s="164">
        <v>53</v>
      </c>
      <c r="I154" s="165"/>
      <c r="L154" s="160"/>
      <c r="M154" s="166"/>
      <c r="N154" s="167"/>
      <c r="O154" s="167"/>
      <c r="P154" s="167"/>
      <c r="Q154" s="167"/>
      <c r="R154" s="167"/>
      <c r="S154" s="167"/>
      <c r="T154" s="168"/>
      <c r="AT154" s="162" t="s">
        <v>150</v>
      </c>
      <c r="AU154" s="162" t="s">
        <v>85</v>
      </c>
      <c r="AV154" s="13" t="s">
        <v>85</v>
      </c>
      <c r="AW154" s="13" t="s">
        <v>31</v>
      </c>
      <c r="AX154" s="13" t="s">
        <v>83</v>
      </c>
      <c r="AY154" s="162" t="s">
        <v>120</v>
      </c>
    </row>
    <row r="155" spans="1:65" s="2" customFormat="1" ht="16.5" customHeight="1">
      <c r="A155" s="30"/>
      <c r="B155" s="135"/>
      <c r="C155" s="169" t="s">
        <v>258</v>
      </c>
      <c r="D155" s="169" t="s">
        <v>187</v>
      </c>
      <c r="E155" s="170" t="s">
        <v>569</v>
      </c>
      <c r="F155" s="171" t="s">
        <v>570</v>
      </c>
      <c r="G155" s="172" t="s">
        <v>148</v>
      </c>
      <c r="H155" s="173">
        <v>1.325</v>
      </c>
      <c r="I155" s="174"/>
      <c r="J155" s="175">
        <f>ROUND(I155*H155,2)</f>
        <v>0</v>
      </c>
      <c r="K155" s="171" t="s">
        <v>129</v>
      </c>
      <c r="L155" s="176"/>
      <c r="M155" s="177" t="s">
        <v>1</v>
      </c>
      <c r="N155" s="178" t="s">
        <v>40</v>
      </c>
      <c r="O155" s="56"/>
      <c r="P155" s="145">
        <f>O155*H155</f>
        <v>0</v>
      </c>
      <c r="Q155" s="145">
        <v>0.22</v>
      </c>
      <c r="R155" s="145">
        <f>Q155*H155</f>
        <v>0.29149999999999998</v>
      </c>
      <c r="S155" s="145">
        <v>0</v>
      </c>
      <c r="T155" s="146">
        <f>S155*H155</f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47" t="s">
        <v>191</v>
      </c>
      <c r="AT155" s="147" t="s">
        <v>187</v>
      </c>
      <c r="AU155" s="147" t="s">
        <v>85</v>
      </c>
      <c r="AY155" s="15" t="s">
        <v>120</v>
      </c>
      <c r="BE155" s="148">
        <f>IF(N155="základní",J155,0)</f>
        <v>0</v>
      </c>
      <c r="BF155" s="148">
        <f>IF(N155="snížená",J155,0)</f>
        <v>0</v>
      </c>
      <c r="BG155" s="148">
        <f>IF(N155="zákl. přenesená",J155,0)</f>
        <v>0</v>
      </c>
      <c r="BH155" s="148">
        <f>IF(N155="sníž. přenesená",J155,0)</f>
        <v>0</v>
      </c>
      <c r="BI155" s="148">
        <f>IF(N155="nulová",J155,0)</f>
        <v>0</v>
      </c>
      <c r="BJ155" s="15" t="s">
        <v>83</v>
      </c>
      <c r="BK155" s="148">
        <f>ROUND(I155*H155,2)</f>
        <v>0</v>
      </c>
      <c r="BL155" s="15" t="s">
        <v>125</v>
      </c>
      <c r="BM155" s="147" t="s">
        <v>571</v>
      </c>
    </row>
    <row r="156" spans="1:65" s="13" customFormat="1" ht="11.25">
      <c r="B156" s="160"/>
      <c r="D156" s="161" t="s">
        <v>150</v>
      </c>
      <c r="F156" s="163" t="s">
        <v>572</v>
      </c>
      <c r="H156" s="164">
        <v>1.325</v>
      </c>
      <c r="I156" s="165"/>
      <c r="L156" s="160"/>
      <c r="M156" s="166"/>
      <c r="N156" s="167"/>
      <c r="O156" s="167"/>
      <c r="P156" s="167"/>
      <c r="Q156" s="167"/>
      <c r="R156" s="167"/>
      <c r="S156" s="167"/>
      <c r="T156" s="168"/>
      <c r="AT156" s="162" t="s">
        <v>150</v>
      </c>
      <c r="AU156" s="162" t="s">
        <v>85</v>
      </c>
      <c r="AV156" s="13" t="s">
        <v>85</v>
      </c>
      <c r="AW156" s="13" t="s">
        <v>3</v>
      </c>
      <c r="AX156" s="13" t="s">
        <v>83</v>
      </c>
      <c r="AY156" s="162" t="s">
        <v>120</v>
      </c>
    </row>
    <row r="157" spans="1:65" s="2" customFormat="1" ht="37.9" customHeight="1">
      <c r="A157" s="30"/>
      <c r="B157" s="135"/>
      <c r="C157" s="136" t="s">
        <v>263</v>
      </c>
      <c r="D157" s="136" t="s">
        <v>121</v>
      </c>
      <c r="E157" s="137" t="s">
        <v>573</v>
      </c>
      <c r="F157" s="138" t="s">
        <v>574</v>
      </c>
      <c r="G157" s="139" t="s">
        <v>417</v>
      </c>
      <c r="H157" s="140">
        <v>30</v>
      </c>
      <c r="I157" s="141"/>
      <c r="J157" s="142">
        <f>ROUND(I157*H157,2)</f>
        <v>0</v>
      </c>
      <c r="K157" s="138" t="s">
        <v>129</v>
      </c>
      <c r="L157" s="31"/>
      <c r="M157" s="143" t="s">
        <v>1</v>
      </c>
      <c r="N157" s="144" t="s">
        <v>40</v>
      </c>
      <c r="O157" s="56"/>
      <c r="P157" s="145">
        <f>O157*H157</f>
        <v>0</v>
      </c>
      <c r="Q157" s="145">
        <v>0</v>
      </c>
      <c r="R157" s="145">
        <f>Q157*H157</f>
        <v>0</v>
      </c>
      <c r="S157" s="145">
        <v>0</v>
      </c>
      <c r="T157" s="146">
        <f>S157*H157</f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47" t="s">
        <v>125</v>
      </c>
      <c r="AT157" s="147" t="s">
        <v>121</v>
      </c>
      <c r="AU157" s="147" t="s">
        <v>85</v>
      </c>
      <c r="AY157" s="15" t="s">
        <v>120</v>
      </c>
      <c r="BE157" s="148">
        <f>IF(N157="základní",J157,0)</f>
        <v>0</v>
      </c>
      <c r="BF157" s="148">
        <f>IF(N157="snížená",J157,0)</f>
        <v>0</v>
      </c>
      <c r="BG157" s="148">
        <f>IF(N157="zákl. přenesená",J157,0)</f>
        <v>0</v>
      </c>
      <c r="BH157" s="148">
        <f>IF(N157="sníž. přenesená",J157,0)</f>
        <v>0</v>
      </c>
      <c r="BI157" s="148">
        <f>IF(N157="nulová",J157,0)</f>
        <v>0</v>
      </c>
      <c r="BJ157" s="15" t="s">
        <v>83</v>
      </c>
      <c r="BK157" s="148">
        <f>ROUND(I157*H157,2)</f>
        <v>0</v>
      </c>
      <c r="BL157" s="15" t="s">
        <v>125</v>
      </c>
      <c r="BM157" s="147" t="s">
        <v>575</v>
      </c>
    </row>
    <row r="158" spans="1:65" s="13" customFormat="1" ht="11.25">
      <c r="B158" s="160"/>
      <c r="D158" s="161" t="s">
        <v>150</v>
      </c>
      <c r="E158" s="162" t="s">
        <v>1</v>
      </c>
      <c r="F158" s="163" t="s">
        <v>542</v>
      </c>
      <c r="H158" s="164">
        <v>30</v>
      </c>
      <c r="I158" s="165"/>
      <c r="L158" s="160"/>
      <c r="M158" s="166"/>
      <c r="N158" s="167"/>
      <c r="O158" s="167"/>
      <c r="P158" s="167"/>
      <c r="Q158" s="167"/>
      <c r="R158" s="167"/>
      <c r="S158" s="167"/>
      <c r="T158" s="168"/>
      <c r="AT158" s="162" t="s">
        <v>150</v>
      </c>
      <c r="AU158" s="162" t="s">
        <v>85</v>
      </c>
      <c r="AV158" s="13" t="s">
        <v>85</v>
      </c>
      <c r="AW158" s="13" t="s">
        <v>31</v>
      </c>
      <c r="AX158" s="13" t="s">
        <v>83</v>
      </c>
      <c r="AY158" s="162" t="s">
        <v>120</v>
      </c>
    </row>
    <row r="159" spans="1:65" s="2" customFormat="1" ht="16.5" customHeight="1">
      <c r="A159" s="30"/>
      <c r="B159" s="135"/>
      <c r="C159" s="169" t="s">
        <v>86</v>
      </c>
      <c r="D159" s="169" t="s">
        <v>187</v>
      </c>
      <c r="E159" s="170" t="s">
        <v>569</v>
      </c>
      <c r="F159" s="171" t="s">
        <v>570</v>
      </c>
      <c r="G159" s="172" t="s">
        <v>148</v>
      </c>
      <c r="H159" s="173">
        <v>1.875</v>
      </c>
      <c r="I159" s="174"/>
      <c r="J159" s="175">
        <f>ROUND(I159*H159,2)</f>
        <v>0</v>
      </c>
      <c r="K159" s="171" t="s">
        <v>129</v>
      </c>
      <c r="L159" s="176"/>
      <c r="M159" s="177" t="s">
        <v>1</v>
      </c>
      <c r="N159" s="178" t="s">
        <v>40</v>
      </c>
      <c r="O159" s="56"/>
      <c r="P159" s="145">
        <f>O159*H159</f>
        <v>0</v>
      </c>
      <c r="Q159" s="145">
        <v>0.22</v>
      </c>
      <c r="R159" s="145">
        <f>Q159*H159</f>
        <v>0.41249999999999998</v>
      </c>
      <c r="S159" s="145">
        <v>0</v>
      </c>
      <c r="T159" s="146">
        <f>S159*H159</f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47" t="s">
        <v>191</v>
      </c>
      <c r="AT159" s="147" t="s">
        <v>187</v>
      </c>
      <c r="AU159" s="147" t="s">
        <v>85</v>
      </c>
      <c r="AY159" s="15" t="s">
        <v>120</v>
      </c>
      <c r="BE159" s="148">
        <f>IF(N159="základní",J159,0)</f>
        <v>0</v>
      </c>
      <c r="BF159" s="148">
        <f>IF(N159="snížená",J159,0)</f>
        <v>0</v>
      </c>
      <c r="BG159" s="148">
        <f>IF(N159="zákl. přenesená",J159,0)</f>
        <v>0</v>
      </c>
      <c r="BH159" s="148">
        <f>IF(N159="sníž. přenesená",J159,0)</f>
        <v>0</v>
      </c>
      <c r="BI159" s="148">
        <f>IF(N159="nulová",J159,0)</f>
        <v>0</v>
      </c>
      <c r="BJ159" s="15" t="s">
        <v>83</v>
      </c>
      <c r="BK159" s="148">
        <f>ROUND(I159*H159,2)</f>
        <v>0</v>
      </c>
      <c r="BL159" s="15" t="s">
        <v>125</v>
      </c>
      <c r="BM159" s="147" t="s">
        <v>576</v>
      </c>
    </row>
    <row r="160" spans="1:65" s="13" customFormat="1" ht="11.25">
      <c r="B160" s="160"/>
      <c r="D160" s="161" t="s">
        <v>150</v>
      </c>
      <c r="F160" s="163" t="s">
        <v>577</v>
      </c>
      <c r="H160" s="164">
        <v>1.875</v>
      </c>
      <c r="I160" s="165"/>
      <c r="L160" s="160"/>
      <c r="M160" s="166"/>
      <c r="N160" s="167"/>
      <c r="O160" s="167"/>
      <c r="P160" s="167"/>
      <c r="Q160" s="167"/>
      <c r="R160" s="167"/>
      <c r="S160" s="167"/>
      <c r="T160" s="168"/>
      <c r="AT160" s="162" t="s">
        <v>150</v>
      </c>
      <c r="AU160" s="162" t="s">
        <v>85</v>
      </c>
      <c r="AV160" s="13" t="s">
        <v>85</v>
      </c>
      <c r="AW160" s="13" t="s">
        <v>3</v>
      </c>
      <c r="AX160" s="13" t="s">
        <v>83</v>
      </c>
      <c r="AY160" s="162" t="s">
        <v>120</v>
      </c>
    </row>
    <row r="161" spans="1:65" s="2" customFormat="1" ht="37.9" customHeight="1">
      <c r="A161" s="30"/>
      <c r="B161" s="135"/>
      <c r="C161" s="136" t="s">
        <v>7</v>
      </c>
      <c r="D161" s="136" t="s">
        <v>121</v>
      </c>
      <c r="E161" s="137" t="s">
        <v>578</v>
      </c>
      <c r="F161" s="138" t="s">
        <v>579</v>
      </c>
      <c r="G161" s="139" t="s">
        <v>417</v>
      </c>
      <c r="H161" s="140">
        <v>19</v>
      </c>
      <c r="I161" s="141"/>
      <c r="J161" s="142">
        <f>ROUND(I161*H161,2)</f>
        <v>0</v>
      </c>
      <c r="K161" s="138" t="s">
        <v>129</v>
      </c>
      <c r="L161" s="31"/>
      <c r="M161" s="143" t="s">
        <v>1</v>
      </c>
      <c r="N161" s="144" t="s">
        <v>40</v>
      </c>
      <c r="O161" s="56"/>
      <c r="P161" s="145">
        <f>O161*H161</f>
        <v>0</v>
      </c>
      <c r="Q161" s="145">
        <v>0</v>
      </c>
      <c r="R161" s="145">
        <f>Q161*H161</f>
        <v>0</v>
      </c>
      <c r="S161" s="145">
        <v>0</v>
      </c>
      <c r="T161" s="146">
        <f>S161*H161</f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47" t="s">
        <v>125</v>
      </c>
      <c r="AT161" s="147" t="s">
        <v>121</v>
      </c>
      <c r="AU161" s="147" t="s">
        <v>85</v>
      </c>
      <c r="AY161" s="15" t="s">
        <v>120</v>
      </c>
      <c r="BE161" s="148">
        <f>IF(N161="základní",J161,0)</f>
        <v>0</v>
      </c>
      <c r="BF161" s="148">
        <f>IF(N161="snížená",J161,0)</f>
        <v>0</v>
      </c>
      <c r="BG161" s="148">
        <f>IF(N161="zákl. přenesená",J161,0)</f>
        <v>0</v>
      </c>
      <c r="BH161" s="148">
        <f>IF(N161="sníž. přenesená",J161,0)</f>
        <v>0</v>
      </c>
      <c r="BI161" s="148">
        <f>IF(N161="nulová",J161,0)</f>
        <v>0</v>
      </c>
      <c r="BJ161" s="15" t="s">
        <v>83</v>
      </c>
      <c r="BK161" s="148">
        <f>ROUND(I161*H161,2)</f>
        <v>0</v>
      </c>
      <c r="BL161" s="15" t="s">
        <v>125</v>
      </c>
      <c r="BM161" s="147" t="s">
        <v>580</v>
      </c>
    </row>
    <row r="162" spans="1:65" s="13" customFormat="1" ht="11.25">
      <c r="B162" s="160"/>
      <c r="D162" s="161" t="s">
        <v>150</v>
      </c>
      <c r="E162" s="162" t="s">
        <v>1</v>
      </c>
      <c r="F162" s="163" t="s">
        <v>581</v>
      </c>
      <c r="H162" s="164">
        <v>17</v>
      </c>
      <c r="I162" s="165"/>
      <c r="L162" s="160"/>
      <c r="M162" s="166"/>
      <c r="N162" s="167"/>
      <c r="O162" s="167"/>
      <c r="P162" s="167"/>
      <c r="Q162" s="167"/>
      <c r="R162" s="167"/>
      <c r="S162" s="167"/>
      <c r="T162" s="168"/>
      <c r="AT162" s="162" t="s">
        <v>150</v>
      </c>
      <c r="AU162" s="162" t="s">
        <v>85</v>
      </c>
      <c r="AV162" s="13" t="s">
        <v>85</v>
      </c>
      <c r="AW162" s="13" t="s">
        <v>31</v>
      </c>
      <c r="AX162" s="13" t="s">
        <v>75</v>
      </c>
      <c r="AY162" s="162" t="s">
        <v>120</v>
      </c>
    </row>
    <row r="163" spans="1:65" s="13" customFormat="1" ht="11.25">
      <c r="B163" s="160"/>
      <c r="D163" s="161" t="s">
        <v>150</v>
      </c>
      <c r="E163" s="162" t="s">
        <v>1</v>
      </c>
      <c r="F163" s="163" t="s">
        <v>540</v>
      </c>
      <c r="H163" s="164">
        <v>2</v>
      </c>
      <c r="I163" s="165"/>
      <c r="L163" s="160"/>
      <c r="M163" s="166"/>
      <c r="N163" s="167"/>
      <c r="O163" s="167"/>
      <c r="P163" s="167"/>
      <c r="Q163" s="167"/>
      <c r="R163" s="167"/>
      <c r="S163" s="167"/>
      <c r="T163" s="168"/>
      <c r="AT163" s="162" t="s">
        <v>150</v>
      </c>
      <c r="AU163" s="162" t="s">
        <v>85</v>
      </c>
      <c r="AV163" s="13" t="s">
        <v>85</v>
      </c>
      <c r="AW163" s="13" t="s">
        <v>31</v>
      </c>
      <c r="AX163" s="13" t="s">
        <v>75</v>
      </c>
      <c r="AY163" s="162" t="s">
        <v>120</v>
      </c>
    </row>
    <row r="164" spans="1:65" s="2" customFormat="1" ht="16.5" customHeight="1">
      <c r="A164" s="30"/>
      <c r="B164" s="135"/>
      <c r="C164" s="169" t="s">
        <v>277</v>
      </c>
      <c r="D164" s="169" t="s">
        <v>187</v>
      </c>
      <c r="E164" s="170" t="s">
        <v>569</v>
      </c>
      <c r="F164" s="171" t="s">
        <v>570</v>
      </c>
      <c r="G164" s="172" t="s">
        <v>148</v>
      </c>
      <c r="H164" s="173">
        <v>9.5</v>
      </c>
      <c r="I164" s="174"/>
      <c r="J164" s="175">
        <f>ROUND(I164*H164,2)</f>
        <v>0</v>
      </c>
      <c r="K164" s="171" t="s">
        <v>129</v>
      </c>
      <c r="L164" s="176"/>
      <c r="M164" s="177" t="s">
        <v>1</v>
      </c>
      <c r="N164" s="178" t="s">
        <v>40</v>
      </c>
      <c r="O164" s="56"/>
      <c r="P164" s="145">
        <f>O164*H164</f>
        <v>0</v>
      </c>
      <c r="Q164" s="145">
        <v>0.22</v>
      </c>
      <c r="R164" s="145">
        <f>Q164*H164</f>
        <v>2.09</v>
      </c>
      <c r="S164" s="145">
        <v>0</v>
      </c>
      <c r="T164" s="146">
        <f>S164*H164</f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47" t="s">
        <v>191</v>
      </c>
      <c r="AT164" s="147" t="s">
        <v>187</v>
      </c>
      <c r="AU164" s="147" t="s">
        <v>85</v>
      </c>
      <c r="AY164" s="15" t="s">
        <v>120</v>
      </c>
      <c r="BE164" s="148">
        <f>IF(N164="základní",J164,0)</f>
        <v>0</v>
      </c>
      <c r="BF164" s="148">
        <f>IF(N164="snížená",J164,0)</f>
        <v>0</v>
      </c>
      <c r="BG164" s="148">
        <f>IF(N164="zákl. přenesená",J164,0)</f>
        <v>0</v>
      </c>
      <c r="BH164" s="148">
        <f>IF(N164="sníž. přenesená",J164,0)</f>
        <v>0</v>
      </c>
      <c r="BI164" s="148">
        <f>IF(N164="nulová",J164,0)</f>
        <v>0</v>
      </c>
      <c r="BJ164" s="15" t="s">
        <v>83</v>
      </c>
      <c r="BK164" s="148">
        <f>ROUND(I164*H164,2)</f>
        <v>0</v>
      </c>
      <c r="BL164" s="15" t="s">
        <v>125</v>
      </c>
      <c r="BM164" s="147" t="s">
        <v>582</v>
      </c>
    </row>
    <row r="165" spans="1:65" s="13" customFormat="1" ht="11.25">
      <c r="B165" s="160"/>
      <c r="D165" s="161" t="s">
        <v>150</v>
      </c>
      <c r="F165" s="163" t="s">
        <v>583</v>
      </c>
      <c r="H165" s="164">
        <v>9.5</v>
      </c>
      <c r="I165" s="165"/>
      <c r="L165" s="160"/>
      <c r="M165" s="166"/>
      <c r="N165" s="167"/>
      <c r="O165" s="167"/>
      <c r="P165" s="167"/>
      <c r="Q165" s="167"/>
      <c r="R165" s="167"/>
      <c r="S165" s="167"/>
      <c r="T165" s="168"/>
      <c r="AT165" s="162" t="s">
        <v>150</v>
      </c>
      <c r="AU165" s="162" t="s">
        <v>85</v>
      </c>
      <c r="AV165" s="13" t="s">
        <v>85</v>
      </c>
      <c r="AW165" s="13" t="s">
        <v>3</v>
      </c>
      <c r="AX165" s="13" t="s">
        <v>83</v>
      </c>
      <c r="AY165" s="162" t="s">
        <v>120</v>
      </c>
    </row>
    <row r="166" spans="1:65" s="2" customFormat="1" ht="37.9" customHeight="1">
      <c r="A166" s="30"/>
      <c r="B166" s="135"/>
      <c r="C166" s="136" t="s">
        <v>283</v>
      </c>
      <c r="D166" s="136" t="s">
        <v>121</v>
      </c>
      <c r="E166" s="137" t="s">
        <v>584</v>
      </c>
      <c r="F166" s="138" t="s">
        <v>585</v>
      </c>
      <c r="G166" s="139" t="s">
        <v>417</v>
      </c>
      <c r="H166" s="140">
        <v>382</v>
      </c>
      <c r="I166" s="141"/>
      <c r="J166" s="142">
        <f>ROUND(I166*H166,2)</f>
        <v>0</v>
      </c>
      <c r="K166" s="138" t="s">
        <v>129</v>
      </c>
      <c r="L166" s="31"/>
      <c r="M166" s="143" t="s">
        <v>1</v>
      </c>
      <c r="N166" s="144" t="s">
        <v>40</v>
      </c>
      <c r="O166" s="56"/>
      <c r="P166" s="145">
        <f>O166*H166</f>
        <v>0</v>
      </c>
      <c r="Q166" s="145">
        <v>0</v>
      </c>
      <c r="R166" s="145">
        <f>Q166*H166</f>
        <v>0</v>
      </c>
      <c r="S166" s="145">
        <v>0</v>
      </c>
      <c r="T166" s="146">
        <f>S166*H166</f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47" t="s">
        <v>125</v>
      </c>
      <c r="AT166" s="147" t="s">
        <v>121</v>
      </c>
      <c r="AU166" s="147" t="s">
        <v>85</v>
      </c>
      <c r="AY166" s="15" t="s">
        <v>120</v>
      </c>
      <c r="BE166" s="148">
        <f>IF(N166="základní",J166,0)</f>
        <v>0</v>
      </c>
      <c r="BF166" s="148">
        <f>IF(N166="snížená",J166,0)</f>
        <v>0</v>
      </c>
      <c r="BG166" s="148">
        <f>IF(N166="zákl. přenesená",J166,0)</f>
        <v>0</v>
      </c>
      <c r="BH166" s="148">
        <f>IF(N166="sníž. přenesená",J166,0)</f>
        <v>0</v>
      </c>
      <c r="BI166" s="148">
        <f>IF(N166="nulová",J166,0)</f>
        <v>0</v>
      </c>
      <c r="BJ166" s="15" t="s">
        <v>83</v>
      </c>
      <c r="BK166" s="148">
        <f>ROUND(I166*H166,2)</f>
        <v>0</v>
      </c>
      <c r="BL166" s="15" t="s">
        <v>125</v>
      </c>
      <c r="BM166" s="147" t="s">
        <v>586</v>
      </c>
    </row>
    <row r="167" spans="1:65" s="13" customFormat="1" ht="11.25">
      <c r="B167" s="160"/>
      <c r="D167" s="161" t="s">
        <v>150</v>
      </c>
      <c r="E167" s="162" t="s">
        <v>1</v>
      </c>
      <c r="F167" s="163" t="s">
        <v>587</v>
      </c>
      <c r="H167" s="164">
        <v>382</v>
      </c>
      <c r="I167" s="165"/>
      <c r="L167" s="160"/>
      <c r="M167" s="166"/>
      <c r="N167" s="167"/>
      <c r="O167" s="167"/>
      <c r="P167" s="167"/>
      <c r="Q167" s="167"/>
      <c r="R167" s="167"/>
      <c r="S167" s="167"/>
      <c r="T167" s="168"/>
      <c r="AT167" s="162" t="s">
        <v>150</v>
      </c>
      <c r="AU167" s="162" t="s">
        <v>85</v>
      </c>
      <c r="AV167" s="13" t="s">
        <v>85</v>
      </c>
      <c r="AW167" s="13" t="s">
        <v>31</v>
      </c>
      <c r="AX167" s="13" t="s">
        <v>83</v>
      </c>
      <c r="AY167" s="162" t="s">
        <v>120</v>
      </c>
    </row>
    <row r="168" spans="1:65" s="2" customFormat="1" ht="16.5" customHeight="1">
      <c r="A168" s="30"/>
      <c r="B168" s="135"/>
      <c r="C168" s="169" t="s">
        <v>288</v>
      </c>
      <c r="D168" s="169" t="s">
        <v>187</v>
      </c>
      <c r="E168" s="170" t="s">
        <v>569</v>
      </c>
      <c r="F168" s="171" t="s">
        <v>570</v>
      </c>
      <c r="G168" s="172" t="s">
        <v>148</v>
      </c>
      <c r="H168" s="173">
        <v>1.91</v>
      </c>
      <c r="I168" s="174"/>
      <c r="J168" s="175">
        <f>ROUND(I168*H168,2)</f>
        <v>0</v>
      </c>
      <c r="K168" s="171" t="s">
        <v>129</v>
      </c>
      <c r="L168" s="176"/>
      <c r="M168" s="177" t="s">
        <v>1</v>
      </c>
      <c r="N168" s="178" t="s">
        <v>40</v>
      </c>
      <c r="O168" s="56"/>
      <c r="P168" s="145">
        <f>O168*H168</f>
        <v>0</v>
      </c>
      <c r="Q168" s="145">
        <v>0.22</v>
      </c>
      <c r="R168" s="145">
        <f>Q168*H168</f>
        <v>0.42019999999999996</v>
      </c>
      <c r="S168" s="145">
        <v>0</v>
      </c>
      <c r="T168" s="146">
        <f>S168*H168</f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47" t="s">
        <v>191</v>
      </c>
      <c r="AT168" s="147" t="s">
        <v>187</v>
      </c>
      <c r="AU168" s="147" t="s">
        <v>85</v>
      </c>
      <c r="AY168" s="15" t="s">
        <v>120</v>
      </c>
      <c r="BE168" s="148">
        <f>IF(N168="základní",J168,0)</f>
        <v>0</v>
      </c>
      <c r="BF168" s="148">
        <f>IF(N168="snížená",J168,0)</f>
        <v>0</v>
      </c>
      <c r="BG168" s="148">
        <f>IF(N168="zákl. přenesená",J168,0)</f>
        <v>0</v>
      </c>
      <c r="BH168" s="148">
        <f>IF(N168="sníž. přenesená",J168,0)</f>
        <v>0</v>
      </c>
      <c r="BI168" s="148">
        <f>IF(N168="nulová",J168,0)</f>
        <v>0</v>
      </c>
      <c r="BJ168" s="15" t="s">
        <v>83</v>
      </c>
      <c r="BK168" s="148">
        <f>ROUND(I168*H168,2)</f>
        <v>0</v>
      </c>
      <c r="BL168" s="15" t="s">
        <v>125</v>
      </c>
      <c r="BM168" s="147" t="s">
        <v>588</v>
      </c>
    </row>
    <row r="169" spans="1:65" s="13" customFormat="1" ht="11.25">
      <c r="B169" s="160"/>
      <c r="D169" s="161" t="s">
        <v>150</v>
      </c>
      <c r="F169" s="163" t="s">
        <v>589</v>
      </c>
      <c r="H169" s="164">
        <v>1.91</v>
      </c>
      <c r="I169" s="165"/>
      <c r="L169" s="160"/>
      <c r="M169" s="166"/>
      <c r="N169" s="167"/>
      <c r="O169" s="167"/>
      <c r="P169" s="167"/>
      <c r="Q169" s="167"/>
      <c r="R169" s="167"/>
      <c r="S169" s="167"/>
      <c r="T169" s="168"/>
      <c r="AT169" s="162" t="s">
        <v>150</v>
      </c>
      <c r="AU169" s="162" t="s">
        <v>85</v>
      </c>
      <c r="AV169" s="13" t="s">
        <v>85</v>
      </c>
      <c r="AW169" s="13" t="s">
        <v>3</v>
      </c>
      <c r="AX169" s="13" t="s">
        <v>83</v>
      </c>
      <c r="AY169" s="162" t="s">
        <v>120</v>
      </c>
    </row>
    <row r="170" spans="1:65" s="2" customFormat="1" ht="16.5" customHeight="1">
      <c r="A170" s="30"/>
      <c r="B170" s="135"/>
      <c r="C170" s="136" t="s">
        <v>293</v>
      </c>
      <c r="D170" s="136" t="s">
        <v>121</v>
      </c>
      <c r="E170" s="137" t="s">
        <v>590</v>
      </c>
      <c r="F170" s="138" t="s">
        <v>591</v>
      </c>
      <c r="G170" s="139" t="s">
        <v>417</v>
      </c>
      <c r="H170" s="140">
        <v>550</v>
      </c>
      <c r="I170" s="141"/>
      <c r="J170" s="142">
        <f>ROUND(I170*H170,2)</f>
        <v>0</v>
      </c>
      <c r="K170" s="138" t="s">
        <v>129</v>
      </c>
      <c r="L170" s="31"/>
      <c r="M170" s="143" t="s">
        <v>1</v>
      </c>
      <c r="N170" s="144" t="s">
        <v>40</v>
      </c>
      <c r="O170" s="56"/>
      <c r="P170" s="145">
        <f>O170*H170</f>
        <v>0</v>
      </c>
      <c r="Q170" s="145">
        <v>0</v>
      </c>
      <c r="R170" s="145">
        <f>Q170*H170</f>
        <v>0</v>
      </c>
      <c r="S170" s="145">
        <v>0</v>
      </c>
      <c r="T170" s="146">
        <f>S170*H170</f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47" t="s">
        <v>125</v>
      </c>
      <c r="AT170" s="147" t="s">
        <v>121</v>
      </c>
      <c r="AU170" s="147" t="s">
        <v>85</v>
      </c>
      <c r="AY170" s="15" t="s">
        <v>120</v>
      </c>
      <c r="BE170" s="148">
        <f>IF(N170="základní",J170,0)</f>
        <v>0</v>
      </c>
      <c r="BF170" s="148">
        <f>IF(N170="snížená",J170,0)</f>
        <v>0</v>
      </c>
      <c r="BG170" s="148">
        <f>IF(N170="zákl. přenesená",J170,0)</f>
        <v>0</v>
      </c>
      <c r="BH170" s="148">
        <f>IF(N170="sníž. přenesená",J170,0)</f>
        <v>0</v>
      </c>
      <c r="BI170" s="148">
        <f>IF(N170="nulová",J170,0)</f>
        <v>0</v>
      </c>
      <c r="BJ170" s="15" t="s">
        <v>83</v>
      </c>
      <c r="BK170" s="148">
        <f>ROUND(I170*H170,2)</f>
        <v>0</v>
      </c>
      <c r="BL170" s="15" t="s">
        <v>125</v>
      </c>
      <c r="BM170" s="147" t="s">
        <v>592</v>
      </c>
    </row>
    <row r="171" spans="1:65" s="13" customFormat="1" ht="11.25">
      <c r="B171" s="160"/>
      <c r="D171" s="161" t="s">
        <v>150</v>
      </c>
      <c r="E171" s="162" t="s">
        <v>1</v>
      </c>
      <c r="F171" s="163" t="s">
        <v>593</v>
      </c>
      <c r="H171" s="164">
        <v>550</v>
      </c>
      <c r="I171" s="165"/>
      <c r="L171" s="160"/>
      <c r="M171" s="166"/>
      <c r="N171" s="167"/>
      <c r="O171" s="167"/>
      <c r="P171" s="167"/>
      <c r="Q171" s="167"/>
      <c r="R171" s="167"/>
      <c r="S171" s="167"/>
      <c r="T171" s="168"/>
      <c r="AT171" s="162" t="s">
        <v>150</v>
      </c>
      <c r="AU171" s="162" t="s">
        <v>85</v>
      </c>
      <c r="AV171" s="13" t="s">
        <v>85</v>
      </c>
      <c r="AW171" s="13" t="s">
        <v>31</v>
      </c>
      <c r="AX171" s="13" t="s">
        <v>83</v>
      </c>
      <c r="AY171" s="162" t="s">
        <v>120</v>
      </c>
    </row>
    <row r="172" spans="1:65" s="2" customFormat="1" ht="16.5" customHeight="1">
      <c r="A172" s="30"/>
      <c r="B172" s="135"/>
      <c r="C172" s="169" t="s">
        <v>297</v>
      </c>
      <c r="D172" s="169" t="s">
        <v>187</v>
      </c>
      <c r="E172" s="170" t="s">
        <v>594</v>
      </c>
      <c r="F172" s="171" t="s">
        <v>595</v>
      </c>
      <c r="G172" s="172" t="s">
        <v>417</v>
      </c>
      <c r="H172" s="173">
        <v>50</v>
      </c>
      <c r="I172" s="174"/>
      <c r="J172" s="175">
        <f>ROUND(I172*H172,2)</f>
        <v>0</v>
      </c>
      <c r="K172" s="171" t="s">
        <v>1</v>
      </c>
      <c r="L172" s="176"/>
      <c r="M172" s="177" t="s">
        <v>1</v>
      </c>
      <c r="N172" s="178" t="s">
        <v>40</v>
      </c>
      <c r="O172" s="56"/>
      <c r="P172" s="145">
        <f>O172*H172</f>
        <v>0</v>
      </c>
      <c r="Q172" s="145">
        <v>0</v>
      </c>
      <c r="R172" s="145">
        <f>Q172*H172</f>
        <v>0</v>
      </c>
      <c r="S172" s="145">
        <v>0</v>
      </c>
      <c r="T172" s="146">
        <f>S172*H172</f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47" t="s">
        <v>191</v>
      </c>
      <c r="AT172" s="147" t="s">
        <v>187</v>
      </c>
      <c r="AU172" s="147" t="s">
        <v>85</v>
      </c>
      <c r="AY172" s="15" t="s">
        <v>120</v>
      </c>
      <c r="BE172" s="148">
        <f>IF(N172="základní",J172,0)</f>
        <v>0</v>
      </c>
      <c r="BF172" s="148">
        <f>IF(N172="snížená",J172,0)</f>
        <v>0</v>
      </c>
      <c r="BG172" s="148">
        <f>IF(N172="zákl. přenesená",J172,0)</f>
        <v>0</v>
      </c>
      <c r="BH172" s="148">
        <f>IF(N172="sníž. přenesená",J172,0)</f>
        <v>0</v>
      </c>
      <c r="BI172" s="148">
        <f>IF(N172="nulová",J172,0)</f>
        <v>0</v>
      </c>
      <c r="BJ172" s="15" t="s">
        <v>83</v>
      </c>
      <c r="BK172" s="148">
        <f>ROUND(I172*H172,2)</f>
        <v>0</v>
      </c>
      <c r="BL172" s="15" t="s">
        <v>125</v>
      </c>
      <c r="BM172" s="147" t="s">
        <v>596</v>
      </c>
    </row>
    <row r="173" spans="1:65" s="2" customFormat="1" ht="21.75" customHeight="1">
      <c r="A173" s="30"/>
      <c r="B173" s="135"/>
      <c r="C173" s="169" t="s">
        <v>302</v>
      </c>
      <c r="D173" s="169" t="s">
        <v>187</v>
      </c>
      <c r="E173" s="170" t="s">
        <v>597</v>
      </c>
      <c r="F173" s="171" t="s">
        <v>598</v>
      </c>
      <c r="G173" s="172" t="s">
        <v>417</v>
      </c>
      <c r="H173" s="173">
        <v>50</v>
      </c>
      <c r="I173" s="174"/>
      <c r="J173" s="175">
        <f>ROUND(I173*H173,2)</f>
        <v>0</v>
      </c>
      <c r="K173" s="171" t="s">
        <v>1</v>
      </c>
      <c r="L173" s="176"/>
      <c r="M173" s="177" t="s">
        <v>1</v>
      </c>
      <c r="N173" s="178" t="s">
        <v>40</v>
      </c>
      <c r="O173" s="56"/>
      <c r="P173" s="145">
        <f>O173*H173</f>
        <v>0</v>
      </c>
      <c r="Q173" s="145">
        <v>0</v>
      </c>
      <c r="R173" s="145">
        <f>Q173*H173</f>
        <v>0</v>
      </c>
      <c r="S173" s="145">
        <v>0</v>
      </c>
      <c r="T173" s="146">
        <f>S173*H173</f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47" t="s">
        <v>191</v>
      </c>
      <c r="AT173" s="147" t="s">
        <v>187</v>
      </c>
      <c r="AU173" s="147" t="s">
        <v>85</v>
      </c>
      <c r="AY173" s="15" t="s">
        <v>120</v>
      </c>
      <c r="BE173" s="148">
        <f>IF(N173="základní",J173,0)</f>
        <v>0</v>
      </c>
      <c r="BF173" s="148">
        <f>IF(N173="snížená",J173,0)</f>
        <v>0</v>
      </c>
      <c r="BG173" s="148">
        <f>IF(N173="zákl. přenesená",J173,0)</f>
        <v>0</v>
      </c>
      <c r="BH173" s="148">
        <f>IF(N173="sníž. přenesená",J173,0)</f>
        <v>0</v>
      </c>
      <c r="BI173" s="148">
        <f>IF(N173="nulová",J173,0)</f>
        <v>0</v>
      </c>
      <c r="BJ173" s="15" t="s">
        <v>83</v>
      </c>
      <c r="BK173" s="148">
        <f>ROUND(I173*H173,2)</f>
        <v>0</v>
      </c>
      <c r="BL173" s="15" t="s">
        <v>125</v>
      </c>
      <c r="BM173" s="147" t="s">
        <v>599</v>
      </c>
    </row>
    <row r="174" spans="1:65" s="2" customFormat="1" ht="16.5" customHeight="1">
      <c r="A174" s="30"/>
      <c r="B174" s="135"/>
      <c r="C174" s="169" t="s">
        <v>307</v>
      </c>
      <c r="D174" s="169" t="s">
        <v>187</v>
      </c>
      <c r="E174" s="170" t="s">
        <v>600</v>
      </c>
      <c r="F174" s="171" t="s">
        <v>601</v>
      </c>
      <c r="G174" s="172" t="s">
        <v>417</v>
      </c>
      <c r="H174" s="173">
        <v>150</v>
      </c>
      <c r="I174" s="174"/>
      <c r="J174" s="175">
        <f>ROUND(I174*H174,2)</f>
        <v>0</v>
      </c>
      <c r="K174" s="171" t="s">
        <v>1</v>
      </c>
      <c r="L174" s="176"/>
      <c r="M174" s="177" t="s">
        <v>1</v>
      </c>
      <c r="N174" s="178" t="s">
        <v>40</v>
      </c>
      <c r="O174" s="56"/>
      <c r="P174" s="145">
        <f>O174*H174</f>
        <v>0</v>
      </c>
      <c r="Q174" s="145">
        <v>0</v>
      </c>
      <c r="R174" s="145">
        <f>Q174*H174</f>
        <v>0</v>
      </c>
      <c r="S174" s="145">
        <v>0</v>
      </c>
      <c r="T174" s="146">
        <f>S174*H174</f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47" t="s">
        <v>191</v>
      </c>
      <c r="AT174" s="147" t="s">
        <v>187</v>
      </c>
      <c r="AU174" s="147" t="s">
        <v>85</v>
      </c>
      <c r="AY174" s="15" t="s">
        <v>120</v>
      </c>
      <c r="BE174" s="148">
        <f>IF(N174="základní",J174,0)</f>
        <v>0</v>
      </c>
      <c r="BF174" s="148">
        <f>IF(N174="snížená",J174,0)</f>
        <v>0</v>
      </c>
      <c r="BG174" s="148">
        <f>IF(N174="zákl. přenesená",J174,0)</f>
        <v>0</v>
      </c>
      <c r="BH174" s="148">
        <f>IF(N174="sníž. přenesená",J174,0)</f>
        <v>0</v>
      </c>
      <c r="BI174" s="148">
        <f>IF(N174="nulová",J174,0)</f>
        <v>0</v>
      </c>
      <c r="BJ174" s="15" t="s">
        <v>83</v>
      </c>
      <c r="BK174" s="148">
        <f>ROUND(I174*H174,2)</f>
        <v>0</v>
      </c>
      <c r="BL174" s="15" t="s">
        <v>125</v>
      </c>
      <c r="BM174" s="147" t="s">
        <v>602</v>
      </c>
    </row>
    <row r="175" spans="1:65" s="2" customFormat="1" ht="16.5" customHeight="1">
      <c r="A175" s="30"/>
      <c r="B175" s="135"/>
      <c r="C175" s="169" t="s">
        <v>312</v>
      </c>
      <c r="D175" s="169" t="s">
        <v>187</v>
      </c>
      <c r="E175" s="170" t="s">
        <v>603</v>
      </c>
      <c r="F175" s="171" t="s">
        <v>604</v>
      </c>
      <c r="G175" s="172" t="s">
        <v>417</v>
      </c>
      <c r="H175" s="173">
        <v>300</v>
      </c>
      <c r="I175" s="174"/>
      <c r="J175" s="175">
        <f>ROUND(I175*H175,2)</f>
        <v>0</v>
      </c>
      <c r="K175" s="171" t="s">
        <v>1</v>
      </c>
      <c r="L175" s="176"/>
      <c r="M175" s="177" t="s">
        <v>1</v>
      </c>
      <c r="N175" s="178" t="s">
        <v>40</v>
      </c>
      <c r="O175" s="56"/>
      <c r="P175" s="145">
        <f>O175*H175</f>
        <v>0</v>
      </c>
      <c r="Q175" s="145">
        <v>0</v>
      </c>
      <c r="R175" s="145">
        <f>Q175*H175</f>
        <v>0</v>
      </c>
      <c r="S175" s="145">
        <v>0</v>
      </c>
      <c r="T175" s="146">
        <f>S175*H175</f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47" t="s">
        <v>191</v>
      </c>
      <c r="AT175" s="147" t="s">
        <v>187</v>
      </c>
      <c r="AU175" s="147" t="s">
        <v>85</v>
      </c>
      <c r="AY175" s="15" t="s">
        <v>120</v>
      </c>
      <c r="BE175" s="148">
        <f>IF(N175="základní",J175,0)</f>
        <v>0</v>
      </c>
      <c r="BF175" s="148">
        <f>IF(N175="snížená",J175,0)</f>
        <v>0</v>
      </c>
      <c r="BG175" s="148">
        <f>IF(N175="zákl. přenesená",J175,0)</f>
        <v>0</v>
      </c>
      <c r="BH175" s="148">
        <f>IF(N175="sníž. přenesená",J175,0)</f>
        <v>0</v>
      </c>
      <c r="BI175" s="148">
        <f>IF(N175="nulová",J175,0)</f>
        <v>0</v>
      </c>
      <c r="BJ175" s="15" t="s">
        <v>83</v>
      </c>
      <c r="BK175" s="148">
        <f>ROUND(I175*H175,2)</f>
        <v>0</v>
      </c>
      <c r="BL175" s="15" t="s">
        <v>125</v>
      </c>
      <c r="BM175" s="147" t="s">
        <v>605</v>
      </c>
    </row>
    <row r="176" spans="1:65" s="2" customFormat="1" ht="24.2" customHeight="1">
      <c r="A176" s="30"/>
      <c r="B176" s="135"/>
      <c r="C176" s="136" t="s">
        <v>89</v>
      </c>
      <c r="D176" s="136" t="s">
        <v>121</v>
      </c>
      <c r="E176" s="137" t="s">
        <v>606</v>
      </c>
      <c r="F176" s="138" t="s">
        <v>607</v>
      </c>
      <c r="G176" s="139" t="s">
        <v>417</v>
      </c>
      <c r="H176" s="140">
        <v>382</v>
      </c>
      <c r="I176" s="141"/>
      <c r="J176" s="142">
        <f>ROUND(I176*H176,2)</f>
        <v>0</v>
      </c>
      <c r="K176" s="138" t="s">
        <v>129</v>
      </c>
      <c r="L176" s="31"/>
      <c r="M176" s="143" t="s">
        <v>1</v>
      </c>
      <c r="N176" s="144" t="s">
        <v>40</v>
      </c>
      <c r="O176" s="56"/>
      <c r="P176" s="145">
        <f>O176*H176</f>
        <v>0</v>
      </c>
      <c r="Q176" s="145">
        <v>0</v>
      </c>
      <c r="R176" s="145">
        <f>Q176*H176</f>
        <v>0</v>
      </c>
      <c r="S176" s="145">
        <v>0</v>
      </c>
      <c r="T176" s="146">
        <f>S176*H176</f>
        <v>0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47" t="s">
        <v>125</v>
      </c>
      <c r="AT176" s="147" t="s">
        <v>121</v>
      </c>
      <c r="AU176" s="147" t="s">
        <v>85</v>
      </c>
      <c r="AY176" s="15" t="s">
        <v>120</v>
      </c>
      <c r="BE176" s="148">
        <f>IF(N176="základní",J176,0)</f>
        <v>0</v>
      </c>
      <c r="BF176" s="148">
        <f>IF(N176="snížená",J176,0)</f>
        <v>0</v>
      </c>
      <c r="BG176" s="148">
        <f>IF(N176="zákl. přenesená",J176,0)</f>
        <v>0</v>
      </c>
      <c r="BH176" s="148">
        <f>IF(N176="sníž. přenesená",J176,0)</f>
        <v>0</v>
      </c>
      <c r="BI176" s="148">
        <f>IF(N176="nulová",J176,0)</f>
        <v>0</v>
      </c>
      <c r="BJ176" s="15" t="s">
        <v>83</v>
      </c>
      <c r="BK176" s="148">
        <f>ROUND(I176*H176,2)</f>
        <v>0</v>
      </c>
      <c r="BL176" s="15" t="s">
        <v>125</v>
      </c>
      <c r="BM176" s="147" t="s">
        <v>608</v>
      </c>
    </row>
    <row r="177" spans="1:65" s="13" customFormat="1" ht="11.25">
      <c r="B177" s="160"/>
      <c r="D177" s="161" t="s">
        <v>150</v>
      </c>
      <c r="E177" s="162" t="s">
        <v>1</v>
      </c>
      <c r="F177" s="163" t="s">
        <v>587</v>
      </c>
      <c r="H177" s="164">
        <v>382</v>
      </c>
      <c r="I177" s="165"/>
      <c r="L177" s="160"/>
      <c r="M177" s="166"/>
      <c r="N177" s="167"/>
      <c r="O177" s="167"/>
      <c r="P177" s="167"/>
      <c r="Q177" s="167"/>
      <c r="R177" s="167"/>
      <c r="S177" s="167"/>
      <c r="T177" s="168"/>
      <c r="AT177" s="162" t="s">
        <v>150</v>
      </c>
      <c r="AU177" s="162" t="s">
        <v>85</v>
      </c>
      <c r="AV177" s="13" t="s">
        <v>85</v>
      </c>
      <c r="AW177" s="13" t="s">
        <v>31</v>
      </c>
      <c r="AX177" s="13" t="s">
        <v>83</v>
      </c>
      <c r="AY177" s="162" t="s">
        <v>120</v>
      </c>
    </row>
    <row r="178" spans="1:65" s="2" customFormat="1" ht="21.75" customHeight="1">
      <c r="A178" s="30"/>
      <c r="B178" s="135"/>
      <c r="C178" s="169" t="s">
        <v>322</v>
      </c>
      <c r="D178" s="169" t="s">
        <v>187</v>
      </c>
      <c r="E178" s="170" t="s">
        <v>609</v>
      </c>
      <c r="F178" s="171" t="s">
        <v>610</v>
      </c>
      <c r="G178" s="172" t="s">
        <v>417</v>
      </c>
      <c r="H178" s="173">
        <v>15</v>
      </c>
      <c r="I178" s="174"/>
      <c r="J178" s="175">
        <f t="shared" ref="J178:J196" si="0">ROUND(I178*H178,2)</f>
        <v>0</v>
      </c>
      <c r="K178" s="171" t="s">
        <v>1</v>
      </c>
      <c r="L178" s="176"/>
      <c r="M178" s="177" t="s">
        <v>1</v>
      </c>
      <c r="N178" s="178" t="s">
        <v>40</v>
      </c>
      <c r="O178" s="56"/>
      <c r="P178" s="145">
        <f t="shared" ref="P178:P196" si="1">O178*H178</f>
        <v>0</v>
      </c>
      <c r="Q178" s="145">
        <v>0</v>
      </c>
      <c r="R178" s="145">
        <f t="shared" ref="R178:R196" si="2">Q178*H178</f>
        <v>0</v>
      </c>
      <c r="S178" s="145">
        <v>0</v>
      </c>
      <c r="T178" s="146">
        <f t="shared" ref="T178:T196" si="3">S178*H178</f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47" t="s">
        <v>191</v>
      </c>
      <c r="AT178" s="147" t="s">
        <v>187</v>
      </c>
      <c r="AU178" s="147" t="s">
        <v>85</v>
      </c>
      <c r="AY178" s="15" t="s">
        <v>120</v>
      </c>
      <c r="BE178" s="148">
        <f t="shared" ref="BE178:BE196" si="4">IF(N178="základní",J178,0)</f>
        <v>0</v>
      </c>
      <c r="BF178" s="148">
        <f t="shared" ref="BF178:BF196" si="5">IF(N178="snížená",J178,0)</f>
        <v>0</v>
      </c>
      <c r="BG178" s="148">
        <f t="shared" ref="BG178:BG196" si="6">IF(N178="zákl. přenesená",J178,0)</f>
        <v>0</v>
      </c>
      <c r="BH178" s="148">
        <f t="shared" ref="BH178:BH196" si="7">IF(N178="sníž. přenesená",J178,0)</f>
        <v>0</v>
      </c>
      <c r="BI178" s="148">
        <f t="shared" ref="BI178:BI196" si="8">IF(N178="nulová",J178,0)</f>
        <v>0</v>
      </c>
      <c r="BJ178" s="15" t="s">
        <v>83</v>
      </c>
      <c r="BK178" s="148">
        <f t="shared" ref="BK178:BK196" si="9">ROUND(I178*H178,2)</f>
        <v>0</v>
      </c>
      <c r="BL178" s="15" t="s">
        <v>125</v>
      </c>
      <c r="BM178" s="147" t="s">
        <v>611</v>
      </c>
    </row>
    <row r="179" spans="1:65" s="2" customFormat="1" ht="16.5" customHeight="1">
      <c r="A179" s="30"/>
      <c r="B179" s="135"/>
      <c r="C179" s="169" t="s">
        <v>327</v>
      </c>
      <c r="D179" s="169" t="s">
        <v>187</v>
      </c>
      <c r="E179" s="170" t="s">
        <v>612</v>
      </c>
      <c r="F179" s="171" t="s">
        <v>613</v>
      </c>
      <c r="G179" s="172" t="s">
        <v>417</v>
      </c>
      <c r="H179" s="173">
        <v>24</v>
      </c>
      <c r="I179" s="174"/>
      <c r="J179" s="175">
        <f t="shared" si="0"/>
        <v>0</v>
      </c>
      <c r="K179" s="171" t="s">
        <v>1</v>
      </c>
      <c r="L179" s="176"/>
      <c r="M179" s="177" t="s">
        <v>1</v>
      </c>
      <c r="N179" s="178" t="s">
        <v>40</v>
      </c>
      <c r="O179" s="56"/>
      <c r="P179" s="145">
        <f t="shared" si="1"/>
        <v>0</v>
      </c>
      <c r="Q179" s="145">
        <v>0</v>
      </c>
      <c r="R179" s="145">
        <f t="shared" si="2"/>
        <v>0</v>
      </c>
      <c r="S179" s="145">
        <v>0</v>
      </c>
      <c r="T179" s="146">
        <f t="shared" si="3"/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47" t="s">
        <v>191</v>
      </c>
      <c r="AT179" s="147" t="s">
        <v>187</v>
      </c>
      <c r="AU179" s="147" t="s">
        <v>85</v>
      </c>
      <c r="AY179" s="15" t="s">
        <v>120</v>
      </c>
      <c r="BE179" s="148">
        <f t="shared" si="4"/>
        <v>0</v>
      </c>
      <c r="BF179" s="148">
        <f t="shared" si="5"/>
        <v>0</v>
      </c>
      <c r="BG179" s="148">
        <f t="shared" si="6"/>
        <v>0</v>
      </c>
      <c r="BH179" s="148">
        <f t="shared" si="7"/>
        <v>0</v>
      </c>
      <c r="BI179" s="148">
        <f t="shared" si="8"/>
        <v>0</v>
      </c>
      <c r="BJ179" s="15" t="s">
        <v>83</v>
      </c>
      <c r="BK179" s="148">
        <f t="shared" si="9"/>
        <v>0</v>
      </c>
      <c r="BL179" s="15" t="s">
        <v>125</v>
      </c>
      <c r="BM179" s="147" t="s">
        <v>614</v>
      </c>
    </row>
    <row r="180" spans="1:65" s="2" customFormat="1" ht="24.2" customHeight="1">
      <c r="A180" s="30"/>
      <c r="B180" s="135"/>
      <c r="C180" s="169" t="s">
        <v>332</v>
      </c>
      <c r="D180" s="169" t="s">
        <v>187</v>
      </c>
      <c r="E180" s="170" t="s">
        <v>615</v>
      </c>
      <c r="F180" s="171" t="s">
        <v>616</v>
      </c>
      <c r="G180" s="172" t="s">
        <v>417</v>
      </c>
      <c r="H180" s="173">
        <v>21</v>
      </c>
      <c r="I180" s="174"/>
      <c r="J180" s="175">
        <f t="shared" si="0"/>
        <v>0</v>
      </c>
      <c r="K180" s="171" t="s">
        <v>1</v>
      </c>
      <c r="L180" s="176"/>
      <c r="M180" s="177" t="s">
        <v>1</v>
      </c>
      <c r="N180" s="178" t="s">
        <v>40</v>
      </c>
      <c r="O180" s="56"/>
      <c r="P180" s="145">
        <f t="shared" si="1"/>
        <v>0</v>
      </c>
      <c r="Q180" s="145">
        <v>0</v>
      </c>
      <c r="R180" s="145">
        <f t="shared" si="2"/>
        <v>0</v>
      </c>
      <c r="S180" s="145">
        <v>0</v>
      </c>
      <c r="T180" s="146">
        <f t="shared" si="3"/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47" t="s">
        <v>191</v>
      </c>
      <c r="AT180" s="147" t="s">
        <v>187</v>
      </c>
      <c r="AU180" s="147" t="s">
        <v>85</v>
      </c>
      <c r="AY180" s="15" t="s">
        <v>120</v>
      </c>
      <c r="BE180" s="148">
        <f t="shared" si="4"/>
        <v>0</v>
      </c>
      <c r="BF180" s="148">
        <f t="shared" si="5"/>
        <v>0</v>
      </c>
      <c r="BG180" s="148">
        <f t="shared" si="6"/>
        <v>0</v>
      </c>
      <c r="BH180" s="148">
        <f t="shared" si="7"/>
        <v>0</v>
      </c>
      <c r="BI180" s="148">
        <f t="shared" si="8"/>
        <v>0</v>
      </c>
      <c r="BJ180" s="15" t="s">
        <v>83</v>
      </c>
      <c r="BK180" s="148">
        <f t="shared" si="9"/>
        <v>0</v>
      </c>
      <c r="BL180" s="15" t="s">
        <v>125</v>
      </c>
      <c r="BM180" s="147" t="s">
        <v>617</v>
      </c>
    </row>
    <row r="181" spans="1:65" s="2" customFormat="1" ht="16.5" customHeight="1">
      <c r="A181" s="30"/>
      <c r="B181" s="135"/>
      <c r="C181" s="169" t="s">
        <v>336</v>
      </c>
      <c r="D181" s="169" t="s">
        <v>187</v>
      </c>
      <c r="E181" s="170" t="s">
        <v>618</v>
      </c>
      <c r="F181" s="171" t="s">
        <v>619</v>
      </c>
      <c r="G181" s="172" t="s">
        <v>417</v>
      </c>
      <c r="H181" s="173">
        <v>21</v>
      </c>
      <c r="I181" s="174"/>
      <c r="J181" s="175">
        <f t="shared" si="0"/>
        <v>0</v>
      </c>
      <c r="K181" s="171" t="s">
        <v>1</v>
      </c>
      <c r="L181" s="176"/>
      <c r="M181" s="177" t="s">
        <v>1</v>
      </c>
      <c r="N181" s="178" t="s">
        <v>40</v>
      </c>
      <c r="O181" s="56"/>
      <c r="P181" s="145">
        <f t="shared" si="1"/>
        <v>0</v>
      </c>
      <c r="Q181" s="145">
        <v>0</v>
      </c>
      <c r="R181" s="145">
        <f t="shared" si="2"/>
        <v>0</v>
      </c>
      <c r="S181" s="145">
        <v>0</v>
      </c>
      <c r="T181" s="146">
        <f t="shared" si="3"/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47" t="s">
        <v>191</v>
      </c>
      <c r="AT181" s="147" t="s">
        <v>187</v>
      </c>
      <c r="AU181" s="147" t="s">
        <v>85</v>
      </c>
      <c r="AY181" s="15" t="s">
        <v>120</v>
      </c>
      <c r="BE181" s="148">
        <f t="shared" si="4"/>
        <v>0</v>
      </c>
      <c r="BF181" s="148">
        <f t="shared" si="5"/>
        <v>0</v>
      </c>
      <c r="BG181" s="148">
        <f t="shared" si="6"/>
        <v>0</v>
      </c>
      <c r="BH181" s="148">
        <f t="shared" si="7"/>
        <v>0</v>
      </c>
      <c r="BI181" s="148">
        <f t="shared" si="8"/>
        <v>0</v>
      </c>
      <c r="BJ181" s="15" t="s">
        <v>83</v>
      </c>
      <c r="BK181" s="148">
        <f t="shared" si="9"/>
        <v>0</v>
      </c>
      <c r="BL181" s="15" t="s">
        <v>125</v>
      </c>
      <c r="BM181" s="147" t="s">
        <v>620</v>
      </c>
    </row>
    <row r="182" spans="1:65" s="2" customFormat="1" ht="21.75" customHeight="1">
      <c r="A182" s="30"/>
      <c r="B182" s="135"/>
      <c r="C182" s="169" t="s">
        <v>341</v>
      </c>
      <c r="D182" s="169" t="s">
        <v>187</v>
      </c>
      <c r="E182" s="170" t="s">
        <v>621</v>
      </c>
      <c r="F182" s="171" t="s">
        <v>622</v>
      </c>
      <c r="G182" s="172" t="s">
        <v>417</v>
      </c>
      <c r="H182" s="173">
        <v>29</v>
      </c>
      <c r="I182" s="174"/>
      <c r="J182" s="175">
        <f t="shared" si="0"/>
        <v>0</v>
      </c>
      <c r="K182" s="171" t="s">
        <v>1</v>
      </c>
      <c r="L182" s="176"/>
      <c r="M182" s="177" t="s">
        <v>1</v>
      </c>
      <c r="N182" s="178" t="s">
        <v>40</v>
      </c>
      <c r="O182" s="56"/>
      <c r="P182" s="145">
        <f t="shared" si="1"/>
        <v>0</v>
      </c>
      <c r="Q182" s="145">
        <v>0</v>
      </c>
      <c r="R182" s="145">
        <f t="shared" si="2"/>
        <v>0</v>
      </c>
      <c r="S182" s="145">
        <v>0</v>
      </c>
      <c r="T182" s="146">
        <f t="shared" si="3"/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47" t="s">
        <v>191</v>
      </c>
      <c r="AT182" s="147" t="s">
        <v>187</v>
      </c>
      <c r="AU182" s="147" t="s">
        <v>85</v>
      </c>
      <c r="AY182" s="15" t="s">
        <v>120</v>
      </c>
      <c r="BE182" s="148">
        <f t="shared" si="4"/>
        <v>0</v>
      </c>
      <c r="BF182" s="148">
        <f t="shared" si="5"/>
        <v>0</v>
      </c>
      <c r="BG182" s="148">
        <f t="shared" si="6"/>
        <v>0</v>
      </c>
      <c r="BH182" s="148">
        <f t="shared" si="7"/>
        <v>0</v>
      </c>
      <c r="BI182" s="148">
        <f t="shared" si="8"/>
        <v>0</v>
      </c>
      <c r="BJ182" s="15" t="s">
        <v>83</v>
      </c>
      <c r="BK182" s="148">
        <f t="shared" si="9"/>
        <v>0</v>
      </c>
      <c r="BL182" s="15" t="s">
        <v>125</v>
      </c>
      <c r="BM182" s="147" t="s">
        <v>623</v>
      </c>
    </row>
    <row r="183" spans="1:65" s="2" customFormat="1" ht="16.5" customHeight="1">
      <c r="A183" s="30"/>
      <c r="B183" s="135"/>
      <c r="C183" s="169" t="s">
        <v>346</v>
      </c>
      <c r="D183" s="169" t="s">
        <v>187</v>
      </c>
      <c r="E183" s="170" t="s">
        <v>624</v>
      </c>
      <c r="F183" s="171" t="s">
        <v>625</v>
      </c>
      <c r="G183" s="172" t="s">
        <v>417</v>
      </c>
      <c r="H183" s="173">
        <v>20</v>
      </c>
      <c r="I183" s="174"/>
      <c r="J183" s="175">
        <f t="shared" si="0"/>
        <v>0</v>
      </c>
      <c r="K183" s="171" t="s">
        <v>1</v>
      </c>
      <c r="L183" s="176"/>
      <c r="M183" s="177" t="s">
        <v>1</v>
      </c>
      <c r="N183" s="178" t="s">
        <v>40</v>
      </c>
      <c r="O183" s="56"/>
      <c r="P183" s="145">
        <f t="shared" si="1"/>
        <v>0</v>
      </c>
      <c r="Q183" s="145">
        <v>0</v>
      </c>
      <c r="R183" s="145">
        <f t="shared" si="2"/>
        <v>0</v>
      </c>
      <c r="S183" s="145">
        <v>0</v>
      </c>
      <c r="T183" s="146">
        <f t="shared" si="3"/>
        <v>0</v>
      </c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47" t="s">
        <v>191</v>
      </c>
      <c r="AT183" s="147" t="s">
        <v>187</v>
      </c>
      <c r="AU183" s="147" t="s">
        <v>85</v>
      </c>
      <c r="AY183" s="15" t="s">
        <v>120</v>
      </c>
      <c r="BE183" s="148">
        <f t="shared" si="4"/>
        <v>0</v>
      </c>
      <c r="BF183" s="148">
        <f t="shared" si="5"/>
        <v>0</v>
      </c>
      <c r="BG183" s="148">
        <f t="shared" si="6"/>
        <v>0</v>
      </c>
      <c r="BH183" s="148">
        <f t="shared" si="7"/>
        <v>0</v>
      </c>
      <c r="BI183" s="148">
        <f t="shared" si="8"/>
        <v>0</v>
      </c>
      <c r="BJ183" s="15" t="s">
        <v>83</v>
      </c>
      <c r="BK183" s="148">
        <f t="shared" si="9"/>
        <v>0</v>
      </c>
      <c r="BL183" s="15" t="s">
        <v>125</v>
      </c>
      <c r="BM183" s="147" t="s">
        <v>626</v>
      </c>
    </row>
    <row r="184" spans="1:65" s="2" customFormat="1" ht="16.5" customHeight="1">
      <c r="A184" s="30"/>
      <c r="B184" s="135"/>
      <c r="C184" s="169" t="s">
        <v>354</v>
      </c>
      <c r="D184" s="169" t="s">
        <v>187</v>
      </c>
      <c r="E184" s="170" t="s">
        <v>627</v>
      </c>
      <c r="F184" s="171" t="s">
        <v>628</v>
      </c>
      <c r="G184" s="172" t="s">
        <v>417</v>
      </c>
      <c r="H184" s="173">
        <v>29</v>
      </c>
      <c r="I184" s="174"/>
      <c r="J184" s="175">
        <f t="shared" si="0"/>
        <v>0</v>
      </c>
      <c r="K184" s="171" t="s">
        <v>1</v>
      </c>
      <c r="L184" s="176"/>
      <c r="M184" s="177" t="s">
        <v>1</v>
      </c>
      <c r="N184" s="178" t="s">
        <v>40</v>
      </c>
      <c r="O184" s="56"/>
      <c r="P184" s="145">
        <f t="shared" si="1"/>
        <v>0</v>
      </c>
      <c r="Q184" s="145">
        <v>0</v>
      </c>
      <c r="R184" s="145">
        <f t="shared" si="2"/>
        <v>0</v>
      </c>
      <c r="S184" s="145">
        <v>0</v>
      </c>
      <c r="T184" s="146">
        <f t="shared" si="3"/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47" t="s">
        <v>191</v>
      </c>
      <c r="AT184" s="147" t="s">
        <v>187</v>
      </c>
      <c r="AU184" s="147" t="s">
        <v>85</v>
      </c>
      <c r="AY184" s="15" t="s">
        <v>120</v>
      </c>
      <c r="BE184" s="148">
        <f t="shared" si="4"/>
        <v>0</v>
      </c>
      <c r="BF184" s="148">
        <f t="shared" si="5"/>
        <v>0</v>
      </c>
      <c r="BG184" s="148">
        <f t="shared" si="6"/>
        <v>0</v>
      </c>
      <c r="BH184" s="148">
        <f t="shared" si="7"/>
        <v>0</v>
      </c>
      <c r="BI184" s="148">
        <f t="shared" si="8"/>
        <v>0</v>
      </c>
      <c r="BJ184" s="15" t="s">
        <v>83</v>
      </c>
      <c r="BK184" s="148">
        <f t="shared" si="9"/>
        <v>0</v>
      </c>
      <c r="BL184" s="15" t="s">
        <v>125</v>
      </c>
      <c r="BM184" s="147" t="s">
        <v>629</v>
      </c>
    </row>
    <row r="185" spans="1:65" s="2" customFormat="1" ht="21.75" customHeight="1">
      <c r="A185" s="30"/>
      <c r="B185" s="135"/>
      <c r="C185" s="169" t="s">
        <v>358</v>
      </c>
      <c r="D185" s="169" t="s">
        <v>187</v>
      </c>
      <c r="E185" s="170" t="s">
        <v>630</v>
      </c>
      <c r="F185" s="171" t="s">
        <v>631</v>
      </c>
      <c r="G185" s="172" t="s">
        <v>417</v>
      </c>
      <c r="H185" s="173">
        <v>31</v>
      </c>
      <c r="I185" s="174"/>
      <c r="J185" s="175">
        <f t="shared" si="0"/>
        <v>0</v>
      </c>
      <c r="K185" s="171" t="s">
        <v>1</v>
      </c>
      <c r="L185" s="176"/>
      <c r="M185" s="177" t="s">
        <v>1</v>
      </c>
      <c r="N185" s="178" t="s">
        <v>40</v>
      </c>
      <c r="O185" s="56"/>
      <c r="P185" s="145">
        <f t="shared" si="1"/>
        <v>0</v>
      </c>
      <c r="Q185" s="145">
        <v>0</v>
      </c>
      <c r="R185" s="145">
        <f t="shared" si="2"/>
        <v>0</v>
      </c>
      <c r="S185" s="145">
        <v>0</v>
      </c>
      <c r="T185" s="146">
        <f t="shared" si="3"/>
        <v>0</v>
      </c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47" t="s">
        <v>191</v>
      </c>
      <c r="AT185" s="147" t="s">
        <v>187</v>
      </c>
      <c r="AU185" s="147" t="s">
        <v>85</v>
      </c>
      <c r="AY185" s="15" t="s">
        <v>120</v>
      </c>
      <c r="BE185" s="148">
        <f t="shared" si="4"/>
        <v>0</v>
      </c>
      <c r="BF185" s="148">
        <f t="shared" si="5"/>
        <v>0</v>
      </c>
      <c r="BG185" s="148">
        <f t="shared" si="6"/>
        <v>0</v>
      </c>
      <c r="BH185" s="148">
        <f t="shared" si="7"/>
        <v>0</v>
      </c>
      <c r="BI185" s="148">
        <f t="shared" si="8"/>
        <v>0</v>
      </c>
      <c r="BJ185" s="15" t="s">
        <v>83</v>
      </c>
      <c r="BK185" s="148">
        <f t="shared" si="9"/>
        <v>0</v>
      </c>
      <c r="BL185" s="15" t="s">
        <v>125</v>
      </c>
      <c r="BM185" s="147" t="s">
        <v>632</v>
      </c>
    </row>
    <row r="186" spans="1:65" s="2" customFormat="1" ht="16.5" customHeight="1">
      <c r="A186" s="30"/>
      <c r="B186" s="135"/>
      <c r="C186" s="169" t="s">
        <v>363</v>
      </c>
      <c r="D186" s="169" t="s">
        <v>187</v>
      </c>
      <c r="E186" s="170" t="s">
        <v>633</v>
      </c>
      <c r="F186" s="171" t="s">
        <v>634</v>
      </c>
      <c r="G186" s="172" t="s">
        <v>417</v>
      </c>
      <c r="H186" s="173">
        <v>24</v>
      </c>
      <c r="I186" s="174"/>
      <c r="J186" s="175">
        <f t="shared" si="0"/>
        <v>0</v>
      </c>
      <c r="K186" s="171" t="s">
        <v>1</v>
      </c>
      <c r="L186" s="176"/>
      <c r="M186" s="177" t="s">
        <v>1</v>
      </c>
      <c r="N186" s="178" t="s">
        <v>40</v>
      </c>
      <c r="O186" s="56"/>
      <c r="P186" s="145">
        <f t="shared" si="1"/>
        <v>0</v>
      </c>
      <c r="Q186" s="145">
        <v>0</v>
      </c>
      <c r="R186" s="145">
        <f t="shared" si="2"/>
        <v>0</v>
      </c>
      <c r="S186" s="145">
        <v>0</v>
      </c>
      <c r="T186" s="146">
        <f t="shared" si="3"/>
        <v>0</v>
      </c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47" t="s">
        <v>191</v>
      </c>
      <c r="AT186" s="147" t="s">
        <v>187</v>
      </c>
      <c r="AU186" s="147" t="s">
        <v>85</v>
      </c>
      <c r="AY186" s="15" t="s">
        <v>120</v>
      </c>
      <c r="BE186" s="148">
        <f t="shared" si="4"/>
        <v>0</v>
      </c>
      <c r="BF186" s="148">
        <f t="shared" si="5"/>
        <v>0</v>
      </c>
      <c r="BG186" s="148">
        <f t="shared" si="6"/>
        <v>0</v>
      </c>
      <c r="BH186" s="148">
        <f t="shared" si="7"/>
        <v>0</v>
      </c>
      <c r="BI186" s="148">
        <f t="shared" si="8"/>
        <v>0</v>
      </c>
      <c r="BJ186" s="15" t="s">
        <v>83</v>
      </c>
      <c r="BK186" s="148">
        <f t="shared" si="9"/>
        <v>0</v>
      </c>
      <c r="BL186" s="15" t="s">
        <v>125</v>
      </c>
      <c r="BM186" s="147" t="s">
        <v>635</v>
      </c>
    </row>
    <row r="187" spans="1:65" s="2" customFormat="1" ht="16.5" customHeight="1">
      <c r="A187" s="30"/>
      <c r="B187" s="135"/>
      <c r="C187" s="169" t="s">
        <v>92</v>
      </c>
      <c r="D187" s="169" t="s">
        <v>187</v>
      </c>
      <c r="E187" s="170" t="s">
        <v>636</v>
      </c>
      <c r="F187" s="171" t="s">
        <v>637</v>
      </c>
      <c r="G187" s="172" t="s">
        <v>417</v>
      </c>
      <c r="H187" s="173">
        <v>23</v>
      </c>
      <c r="I187" s="174"/>
      <c r="J187" s="175">
        <f t="shared" si="0"/>
        <v>0</v>
      </c>
      <c r="K187" s="171" t="s">
        <v>1</v>
      </c>
      <c r="L187" s="176"/>
      <c r="M187" s="177" t="s">
        <v>1</v>
      </c>
      <c r="N187" s="178" t="s">
        <v>40</v>
      </c>
      <c r="O187" s="56"/>
      <c r="P187" s="145">
        <f t="shared" si="1"/>
        <v>0</v>
      </c>
      <c r="Q187" s="145">
        <v>0</v>
      </c>
      <c r="R187" s="145">
        <f t="shared" si="2"/>
        <v>0</v>
      </c>
      <c r="S187" s="145">
        <v>0</v>
      </c>
      <c r="T187" s="146">
        <f t="shared" si="3"/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47" t="s">
        <v>191</v>
      </c>
      <c r="AT187" s="147" t="s">
        <v>187</v>
      </c>
      <c r="AU187" s="147" t="s">
        <v>85</v>
      </c>
      <c r="AY187" s="15" t="s">
        <v>120</v>
      </c>
      <c r="BE187" s="148">
        <f t="shared" si="4"/>
        <v>0</v>
      </c>
      <c r="BF187" s="148">
        <f t="shared" si="5"/>
        <v>0</v>
      </c>
      <c r="BG187" s="148">
        <f t="shared" si="6"/>
        <v>0</v>
      </c>
      <c r="BH187" s="148">
        <f t="shared" si="7"/>
        <v>0</v>
      </c>
      <c r="BI187" s="148">
        <f t="shared" si="8"/>
        <v>0</v>
      </c>
      <c r="BJ187" s="15" t="s">
        <v>83</v>
      </c>
      <c r="BK187" s="148">
        <f t="shared" si="9"/>
        <v>0</v>
      </c>
      <c r="BL187" s="15" t="s">
        <v>125</v>
      </c>
      <c r="BM187" s="147" t="s">
        <v>638</v>
      </c>
    </row>
    <row r="188" spans="1:65" s="2" customFormat="1" ht="16.5" customHeight="1">
      <c r="A188" s="30"/>
      <c r="B188" s="135"/>
      <c r="C188" s="169" t="s">
        <v>372</v>
      </c>
      <c r="D188" s="169" t="s">
        <v>187</v>
      </c>
      <c r="E188" s="170" t="s">
        <v>639</v>
      </c>
      <c r="F188" s="171" t="s">
        <v>640</v>
      </c>
      <c r="G188" s="172" t="s">
        <v>417</v>
      </c>
      <c r="H188" s="173">
        <v>18</v>
      </c>
      <c r="I188" s="174"/>
      <c r="J188" s="175">
        <f t="shared" si="0"/>
        <v>0</v>
      </c>
      <c r="K188" s="171" t="s">
        <v>1</v>
      </c>
      <c r="L188" s="176"/>
      <c r="M188" s="177" t="s">
        <v>1</v>
      </c>
      <c r="N188" s="178" t="s">
        <v>40</v>
      </c>
      <c r="O188" s="56"/>
      <c r="P188" s="145">
        <f t="shared" si="1"/>
        <v>0</v>
      </c>
      <c r="Q188" s="145">
        <v>0</v>
      </c>
      <c r="R188" s="145">
        <f t="shared" si="2"/>
        <v>0</v>
      </c>
      <c r="S188" s="145">
        <v>0</v>
      </c>
      <c r="T188" s="146">
        <f t="shared" si="3"/>
        <v>0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47" t="s">
        <v>191</v>
      </c>
      <c r="AT188" s="147" t="s">
        <v>187</v>
      </c>
      <c r="AU188" s="147" t="s">
        <v>85</v>
      </c>
      <c r="AY188" s="15" t="s">
        <v>120</v>
      </c>
      <c r="BE188" s="148">
        <f t="shared" si="4"/>
        <v>0</v>
      </c>
      <c r="BF188" s="148">
        <f t="shared" si="5"/>
        <v>0</v>
      </c>
      <c r="BG188" s="148">
        <f t="shared" si="6"/>
        <v>0</v>
      </c>
      <c r="BH188" s="148">
        <f t="shared" si="7"/>
        <v>0</v>
      </c>
      <c r="BI188" s="148">
        <f t="shared" si="8"/>
        <v>0</v>
      </c>
      <c r="BJ188" s="15" t="s">
        <v>83</v>
      </c>
      <c r="BK188" s="148">
        <f t="shared" si="9"/>
        <v>0</v>
      </c>
      <c r="BL188" s="15" t="s">
        <v>125</v>
      </c>
      <c r="BM188" s="147" t="s">
        <v>641</v>
      </c>
    </row>
    <row r="189" spans="1:65" s="2" customFormat="1" ht="16.5" customHeight="1">
      <c r="A189" s="30"/>
      <c r="B189" s="135"/>
      <c r="C189" s="169" t="s">
        <v>377</v>
      </c>
      <c r="D189" s="169" t="s">
        <v>187</v>
      </c>
      <c r="E189" s="170" t="s">
        <v>642</v>
      </c>
      <c r="F189" s="171" t="s">
        <v>643</v>
      </c>
      <c r="G189" s="172" t="s">
        <v>417</v>
      </c>
      <c r="H189" s="173">
        <v>12</v>
      </c>
      <c r="I189" s="174"/>
      <c r="J189" s="175">
        <f t="shared" si="0"/>
        <v>0</v>
      </c>
      <c r="K189" s="171" t="s">
        <v>1</v>
      </c>
      <c r="L189" s="176"/>
      <c r="M189" s="177" t="s">
        <v>1</v>
      </c>
      <c r="N189" s="178" t="s">
        <v>40</v>
      </c>
      <c r="O189" s="56"/>
      <c r="P189" s="145">
        <f t="shared" si="1"/>
        <v>0</v>
      </c>
      <c r="Q189" s="145">
        <v>0</v>
      </c>
      <c r="R189" s="145">
        <f t="shared" si="2"/>
        <v>0</v>
      </c>
      <c r="S189" s="145">
        <v>0</v>
      </c>
      <c r="T189" s="146">
        <f t="shared" si="3"/>
        <v>0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47" t="s">
        <v>191</v>
      </c>
      <c r="AT189" s="147" t="s">
        <v>187</v>
      </c>
      <c r="AU189" s="147" t="s">
        <v>85</v>
      </c>
      <c r="AY189" s="15" t="s">
        <v>120</v>
      </c>
      <c r="BE189" s="148">
        <f t="shared" si="4"/>
        <v>0</v>
      </c>
      <c r="BF189" s="148">
        <f t="shared" si="5"/>
        <v>0</v>
      </c>
      <c r="BG189" s="148">
        <f t="shared" si="6"/>
        <v>0</v>
      </c>
      <c r="BH189" s="148">
        <f t="shared" si="7"/>
        <v>0</v>
      </c>
      <c r="BI189" s="148">
        <f t="shared" si="8"/>
        <v>0</v>
      </c>
      <c r="BJ189" s="15" t="s">
        <v>83</v>
      </c>
      <c r="BK189" s="148">
        <f t="shared" si="9"/>
        <v>0</v>
      </c>
      <c r="BL189" s="15" t="s">
        <v>125</v>
      </c>
      <c r="BM189" s="147" t="s">
        <v>644</v>
      </c>
    </row>
    <row r="190" spans="1:65" s="2" customFormat="1" ht="16.5" customHeight="1">
      <c r="A190" s="30"/>
      <c r="B190" s="135"/>
      <c r="C190" s="169" t="s">
        <v>382</v>
      </c>
      <c r="D190" s="169" t="s">
        <v>187</v>
      </c>
      <c r="E190" s="170" t="s">
        <v>645</v>
      </c>
      <c r="F190" s="171" t="s">
        <v>646</v>
      </c>
      <c r="G190" s="172" t="s">
        <v>417</v>
      </c>
      <c r="H190" s="173">
        <v>28</v>
      </c>
      <c r="I190" s="174"/>
      <c r="J190" s="175">
        <f t="shared" si="0"/>
        <v>0</v>
      </c>
      <c r="K190" s="171" t="s">
        <v>1</v>
      </c>
      <c r="L190" s="176"/>
      <c r="M190" s="177" t="s">
        <v>1</v>
      </c>
      <c r="N190" s="178" t="s">
        <v>40</v>
      </c>
      <c r="O190" s="56"/>
      <c r="P190" s="145">
        <f t="shared" si="1"/>
        <v>0</v>
      </c>
      <c r="Q190" s="145">
        <v>0</v>
      </c>
      <c r="R190" s="145">
        <f t="shared" si="2"/>
        <v>0</v>
      </c>
      <c r="S190" s="145">
        <v>0</v>
      </c>
      <c r="T190" s="146">
        <f t="shared" si="3"/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47" t="s">
        <v>191</v>
      </c>
      <c r="AT190" s="147" t="s">
        <v>187</v>
      </c>
      <c r="AU190" s="147" t="s">
        <v>85</v>
      </c>
      <c r="AY190" s="15" t="s">
        <v>120</v>
      </c>
      <c r="BE190" s="148">
        <f t="shared" si="4"/>
        <v>0</v>
      </c>
      <c r="BF190" s="148">
        <f t="shared" si="5"/>
        <v>0</v>
      </c>
      <c r="BG190" s="148">
        <f t="shared" si="6"/>
        <v>0</v>
      </c>
      <c r="BH190" s="148">
        <f t="shared" si="7"/>
        <v>0</v>
      </c>
      <c r="BI190" s="148">
        <f t="shared" si="8"/>
        <v>0</v>
      </c>
      <c r="BJ190" s="15" t="s">
        <v>83</v>
      </c>
      <c r="BK190" s="148">
        <f t="shared" si="9"/>
        <v>0</v>
      </c>
      <c r="BL190" s="15" t="s">
        <v>125</v>
      </c>
      <c r="BM190" s="147" t="s">
        <v>647</v>
      </c>
    </row>
    <row r="191" spans="1:65" s="2" customFormat="1" ht="16.5" customHeight="1">
      <c r="A191" s="30"/>
      <c r="B191" s="135"/>
      <c r="C191" s="169" t="s">
        <v>387</v>
      </c>
      <c r="D191" s="169" t="s">
        <v>187</v>
      </c>
      <c r="E191" s="170" t="s">
        <v>648</v>
      </c>
      <c r="F191" s="171" t="s">
        <v>649</v>
      </c>
      <c r="G191" s="172" t="s">
        <v>417</v>
      </c>
      <c r="H191" s="173">
        <v>26</v>
      </c>
      <c r="I191" s="174"/>
      <c r="J191" s="175">
        <f t="shared" si="0"/>
        <v>0</v>
      </c>
      <c r="K191" s="171" t="s">
        <v>1</v>
      </c>
      <c r="L191" s="176"/>
      <c r="M191" s="177" t="s">
        <v>1</v>
      </c>
      <c r="N191" s="178" t="s">
        <v>40</v>
      </c>
      <c r="O191" s="56"/>
      <c r="P191" s="145">
        <f t="shared" si="1"/>
        <v>0</v>
      </c>
      <c r="Q191" s="145">
        <v>0</v>
      </c>
      <c r="R191" s="145">
        <f t="shared" si="2"/>
        <v>0</v>
      </c>
      <c r="S191" s="145">
        <v>0</v>
      </c>
      <c r="T191" s="146">
        <f t="shared" si="3"/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47" t="s">
        <v>191</v>
      </c>
      <c r="AT191" s="147" t="s">
        <v>187</v>
      </c>
      <c r="AU191" s="147" t="s">
        <v>85</v>
      </c>
      <c r="AY191" s="15" t="s">
        <v>120</v>
      </c>
      <c r="BE191" s="148">
        <f t="shared" si="4"/>
        <v>0</v>
      </c>
      <c r="BF191" s="148">
        <f t="shared" si="5"/>
        <v>0</v>
      </c>
      <c r="BG191" s="148">
        <f t="shared" si="6"/>
        <v>0</v>
      </c>
      <c r="BH191" s="148">
        <f t="shared" si="7"/>
        <v>0</v>
      </c>
      <c r="BI191" s="148">
        <f t="shared" si="8"/>
        <v>0</v>
      </c>
      <c r="BJ191" s="15" t="s">
        <v>83</v>
      </c>
      <c r="BK191" s="148">
        <f t="shared" si="9"/>
        <v>0</v>
      </c>
      <c r="BL191" s="15" t="s">
        <v>125</v>
      </c>
      <c r="BM191" s="147" t="s">
        <v>650</v>
      </c>
    </row>
    <row r="192" spans="1:65" s="2" customFormat="1" ht="24.2" customHeight="1">
      <c r="A192" s="30"/>
      <c r="B192" s="135"/>
      <c r="C192" s="169" t="s">
        <v>391</v>
      </c>
      <c r="D192" s="169" t="s">
        <v>187</v>
      </c>
      <c r="E192" s="170" t="s">
        <v>651</v>
      </c>
      <c r="F192" s="171" t="s">
        <v>652</v>
      </c>
      <c r="G192" s="172" t="s">
        <v>417</v>
      </c>
      <c r="H192" s="173">
        <v>11</v>
      </c>
      <c r="I192" s="174"/>
      <c r="J192" s="175">
        <f t="shared" si="0"/>
        <v>0</v>
      </c>
      <c r="K192" s="171" t="s">
        <v>1</v>
      </c>
      <c r="L192" s="176"/>
      <c r="M192" s="177" t="s">
        <v>1</v>
      </c>
      <c r="N192" s="178" t="s">
        <v>40</v>
      </c>
      <c r="O192" s="56"/>
      <c r="P192" s="145">
        <f t="shared" si="1"/>
        <v>0</v>
      </c>
      <c r="Q192" s="145">
        <v>0</v>
      </c>
      <c r="R192" s="145">
        <f t="shared" si="2"/>
        <v>0</v>
      </c>
      <c r="S192" s="145">
        <v>0</v>
      </c>
      <c r="T192" s="146">
        <f t="shared" si="3"/>
        <v>0</v>
      </c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R192" s="147" t="s">
        <v>191</v>
      </c>
      <c r="AT192" s="147" t="s">
        <v>187</v>
      </c>
      <c r="AU192" s="147" t="s">
        <v>85</v>
      </c>
      <c r="AY192" s="15" t="s">
        <v>120</v>
      </c>
      <c r="BE192" s="148">
        <f t="shared" si="4"/>
        <v>0</v>
      </c>
      <c r="BF192" s="148">
        <f t="shared" si="5"/>
        <v>0</v>
      </c>
      <c r="BG192" s="148">
        <f t="shared" si="6"/>
        <v>0</v>
      </c>
      <c r="BH192" s="148">
        <f t="shared" si="7"/>
        <v>0</v>
      </c>
      <c r="BI192" s="148">
        <f t="shared" si="8"/>
        <v>0</v>
      </c>
      <c r="BJ192" s="15" t="s">
        <v>83</v>
      </c>
      <c r="BK192" s="148">
        <f t="shared" si="9"/>
        <v>0</v>
      </c>
      <c r="BL192" s="15" t="s">
        <v>125</v>
      </c>
      <c r="BM192" s="147" t="s">
        <v>653</v>
      </c>
    </row>
    <row r="193" spans="1:65" s="2" customFormat="1" ht="24.2" customHeight="1">
      <c r="A193" s="30"/>
      <c r="B193" s="135"/>
      <c r="C193" s="169" t="s">
        <v>395</v>
      </c>
      <c r="D193" s="169" t="s">
        <v>187</v>
      </c>
      <c r="E193" s="170" t="s">
        <v>654</v>
      </c>
      <c r="F193" s="171" t="s">
        <v>655</v>
      </c>
      <c r="G193" s="172" t="s">
        <v>417</v>
      </c>
      <c r="H193" s="173">
        <v>14</v>
      </c>
      <c r="I193" s="174"/>
      <c r="J193" s="175">
        <f t="shared" si="0"/>
        <v>0</v>
      </c>
      <c r="K193" s="171" t="s">
        <v>1</v>
      </c>
      <c r="L193" s="176"/>
      <c r="M193" s="177" t="s">
        <v>1</v>
      </c>
      <c r="N193" s="178" t="s">
        <v>40</v>
      </c>
      <c r="O193" s="56"/>
      <c r="P193" s="145">
        <f t="shared" si="1"/>
        <v>0</v>
      </c>
      <c r="Q193" s="145">
        <v>0</v>
      </c>
      <c r="R193" s="145">
        <f t="shared" si="2"/>
        <v>0</v>
      </c>
      <c r="S193" s="145">
        <v>0</v>
      </c>
      <c r="T193" s="146">
        <f t="shared" si="3"/>
        <v>0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47" t="s">
        <v>191</v>
      </c>
      <c r="AT193" s="147" t="s">
        <v>187</v>
      </c>
      <c r="AU193" s="147" t="s">
        <v>85</v>
      </c>
      <c r="AY193" s="15" t="s">
        <v>120</v>
      </c>
      <c r="BE193" s="148">
        <f t="shared" si="4"/>
        <v>0</v>
      </c>
      <c r="BF193" s="148">
        <f t="shared" si="5"/>
        <v>0</v>
      </c>
      <c r="BG193" s="148">
        <f t="shared" si="6"/>
        <v>0</v>
      </c>
      <c r="BH193" s="148">
        <f t="shared" si="7"/>
        <v>0</v>
      </c>
      <c r="BI193" s="148">
        <f t="shared" si="8"/>
        <v>0</v>
      </c>
      <c r="BJ193" s="15" t="s">
        <v>83</v>
      </c>
      <c r="BK193" s="148">
        <f t="shared" si="9"/>
        <v>0</v>
      </c>
      <c r="BL193" s="15" t="s">
        <v>125</v>
      </c>
      <c r="BM193" s="147" t="s">
        <v>656</v>
      </c>
    </row>
    <row r="194" spans="1:65" s="2" customFormat="1" ht="16.5" customHeight="1">
      <c r="A194" s="30"/>
      <c r="B194" s="135"/>
      <c r="C194" s="169" t="s">
        <v>400</v>
      </c>
      <c r="D194" s="169" t="s">
        <v>187</v>
      </c>
      <c r="E194" s="170" t="s">
        <v>657</v>
      </c>
      <c r="F194" s="171" t="s">
        <v>658</v>
      </c>
      <c r="G194" s="172" t="s">
        <v>417</v>
      </c>
      <c r="H194" s="173">
        <v>15</v>
      </c>
      <c r="I194" s="174"/>
      <c r="J194" s="175">
        <f t="shared" si="0"/>
        <v>0</v>
      </c>
      <c r="K194" s="171" t="s">
        <v>1</v>
      </c>
      <c r="L194" s="176"/>
      <c r="M194" s="177" t="s">
        <v>1</v>
      </c>
      <c r="N194" s="178" t="s">
        <v>40</v>
      </c>
      <c r="O194" s="56"/>
      <c r="P194" s="145">
        <f t="shared" si="1"/>
        <v>0</v>
      </c>
      <c r="Q194" s="145">
        <v>0</v>
      </c>
      <c r="R194" s="145">
        <f t="shared" si="2"/>
        <v>0</v>
      </c>
      <c r="S194" s="145">
        <v>0</v>
      </c>
      <c r="T194" s="146">
        <f t="shared" si="3"/>
        <v>0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47" t="s">
        <v>191</v>
      </c>
      <c r="AT194" s="147" t="s">
        <v>187</v>
      </c>
      <c r="AU194" s="147" t="s">
        <v>85</v>
      </c>
      <c r="AY194" s="15" t="s">
        <v>120</v>
      </c>
      <c r="BE194" s="148">
        <f t="shared" si="4"/>
        <v>0</v>
      </c>
      <c r="BF194" s="148">
        <f t="shared" si="5"/>
        <v>0</v>
      </c>
      <c r="BG194" s="148">
        <f t="shared" si="6"/>
        <v>0</v>
      </c>
      <c r="BH194" s="148">
        <f t="shared" si="7"/>
        <v>0</v>
      </c>
      <c r="BI194" s="148">
        <f t="shared" si="8"/>
        <v>0</v>
      </c>
      <c r="BJ194" s="15" t="s">
        <v>83</v>
      </c>
      <c r="BK194" s="148">
        <f t="shared" si="9"/>
        <v>0</v>
      </c>
      <c r="BL194" s="15" t="s">
        <v>125</v>
      </c>
      <c r="BM194" s="147" t="s">
        <v>659</v>
      </c>
    </row>
    <row r="195" spans="1:65" s="2" customFormat="1" ht="24.2" customHeight="1">
      <c r="A195" s="30"/>
      <c r="B195" s="135"/>
      <c r="C195" s="169" t="s">
        <v>405</v>
      </c>
      <c r="D195" s="169" t="s">
        <v>187</v>
      </c>
      <c r="E195" s="170" t="s">
        <v>660</v>
      </c>
      <c r="F195" s="171" t="s">
        <v>661</v>
      </c>
      <c r="G195" s="172" t="s">
        <v>417</v>
      </c>
      <c r="H195" s="173">
        <v>21</v>
      </c>
      <c r="I195" s="174"/>
      <c r="J195" s="175">
        <f t="shared" si="0"/>
        <v>0</v>
      </c>
      <c r="K195" s="171" t="s">
        <v>1</v>
      </c>
      <c r="L195" s="176"/>
      <c r="M195" s="177" t="s">
        <v>1</v>
      </c>
      <c r="N195" s="178" t="s">
        <v>40</v>
      </c>
      <c r="O195" s="56"/>
      <c r="P195" s="145">
        <f t="shared" si="1"/>
        <v>0</v>
      </c>
      <c r="Q195" s="145">
        <v>0</v>
      </c>
      <c r="R195" s="145">
        <f t="shared" si="2"/>
        <v>0</v>
      </c>
      <c r="S195" s="145">
        <v>0</v>
      </c>
      <c r="T195" s="146">
        <f t="shared" si="3"/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47" t="s">
        <v>191</v>
      </c>
      <c r="AT195" s="147" t="s">
        <v>187</v>
      </c>
      <c r="AU195" s="147" t="s">
        <v>85</v>
      </c>
      <c r="AY195" s="15" t="s">
        <v>120</v>
      </c>
      <c r="BE195" s="148">
        <f t="shared" si="4"/>
        <v>0</v>
      </c>
      <c r="BF195" s="148">
        <f t="shared" si="5"/>
        <v>0</v>
      </c>
      <c r="BG195" s="148">
        <f t="shared" si="6"/>
        <v>0</v>
      </c>
      <c r="BH195" s="148">
        <f t="shared" si="7"/>
        <v>0</v>
      </c>
      <c r="BI195" s="148">
        <f t="shared" si="8"/>
        <v>0</v>
      </c>
      <c r="BJ195" s="15" t="s">
        <v>83</v>
      </c>
      <c r="BK195" s="148">
        <f t="shared" si="9"/>
        <v>0</v>
      </c>
      <c r="BL195" s="15" t="s">
        <v>125</v>
      </c>
      <c r="BM195" s="147" t="s">
        <v>662</v>
      </c>
    </row>
    <row r="196" spans="1:65" s="2" customFormat="1" ht="21.75" customHeight="1">
      <c r="A196" s="30"/>
      <c r="B196" s="135"/>
      <c r="C196" s="136" t="s">
        <v>410</v>
      </c>
      <c r="D196" s="136" t="s">
        <v>121</v>
      </c>
      <c r="E196" s="137" t="s">
        <v>663</v>
      </c>
      <c r="F196" s="138" t="s">
        <v>664</v>
      </c>
      <c r="G196" s="139" t="s">
        <v>217</v>
      </c>
      <c r="H196" s="140">
        <v>854.44</v>
      </c>
      <c r="I196" s="141"/>
      <c r="J196" s="142">
        <f t="shared" si="0"/>
        <v>0</v>
      </c>
      <c r="K196" s="138" t="s">
        <v>129</v>
      </c>
      <c r="L196" s="31"/>
      <c r="M196" s="143" t="s">
        <v>1</v>
      </c>
      <c r="N196" s="144" t="s">
        <v>40</v>
      </c>
      <c r="O196" s="56"/>
      <c r="P196" s="145">
        <f t="shared" si="1"/>
        <v>0</v>
      </c>
      <c r="Q196" s="145">
        <v>0</v>
      </c>
      <c r="R196" s="145">
        <f t="shared" si="2"/>
        <v>0</v>
      </c>
      <c r="S196" s="145">
        <v>0</v>
      </c>
      <c r="T196" s="146">
        <f t="shared" si="3"/>
        <v>0</v>
      </c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R196" s="147" t="s">
        <v>125</v>
      </c>
      <c r="AT196" s="147" t="s">
        <v>121</v>
      </c>
      <c r="AU196" s="147" t="s">
        <v>85</v>
      </c>
      <c r="AY196" s="15" t="s">
        <v>120</v>
      </c>
      <c r="BE196" s="148">
        <f t="shared" si="4"/>
        <v>0</v>
      </c>
      <c r="BF196" s="148">
        <f t="shared" si="5"/>
        <v>0</v>
      </c>
      <c r="BG196" s="148">
        <f t="shared" si="6"/>
        <v>0</v>
      </c>
      <c r="BH196" s="148">
        <f t="shared" si="7"/>
        <v>0</v>
      </c>
      <c r="BI196" s="148">
        <f t="shared" si="8"/>
        <v>0</v>
      </c>
      <c r="BJ196" s="15" t="s">
        <v>83</v>
      </c>
      <c r="BK196" s="148">
        <f t="shared" si="9"/>
        <v>0</v>
      </c>
      <c r="BL196" s="15" t="s">
        <v>125</v>
      </c>
      <c r="BM196" s="147" t="s">
        <v>665</v>
      </c>
    </row>
    <row r="197" spans="1:65" s="13" customFormat="1" ht="11.25">
      <c r="B197" s="160"/>
      <c r="D197" s="161" t="s">
        <v>150</v>
      </c>
      <c r="E197" s="162" t="s">
        <v>1</v>
      </c>
      <c r="F197" s="163" t="s">
        <v>553</v>
      </c>
      <c r="H197" s="164">
        <v>854.44</v>
      </c>
      <c r="I197" s="165"/>
      <c r="L197" s="160"/>
      <c r="M197" s="166"/>
      <c r="N197" s="167"/>
      <c r="O197" s="167"/>
      <c r="P197" s="167"/>
      <c r="Q197" s="167"/>
      <c r="R197" s="167"/>
      <c r="S197" s="167"/>
      <c r="T197" s="168"/>
      <c r="AT197" s="162" t="s">
        <v>150</v>
      </c>
      <c r="AU197" s="162" t="s">
        <v>85</v>
      </c>
      <c r="AV197" s="13" t="s">
        <v>85</v>
      </c>
      <c r="AW197" s="13" t="s">
        <v>31</v>
      </c>
      <c r="AX197" s="13" t="s">
        <v>83</v>
      </c>
      <c r="AY197" s="162" t="s">
        <v>120</v>
      </c>
    </row>
    <row r="198" spans="1:65" s="2" customFormat="1" ht="16.5" customHeight="1">
      <c r="A198" s="30"/>
      <c r="B198" s="135"/>
      <c r="C198" s="136" t="s">
        <v>414</v>
      </c>
      <c r="D198" s="136" t="s">
        <v>121</v>
      </c>
      <c r="E198" s="137" t="s">
        <v>666</v>
      </c>
      <c r="F198" s="138" t="s">
        <v>667</v>
      </c>
      <c r="G198" s="139" t="s">
        <v>217</v>
      </c>
      <c r="H198" s="140">
        <v>854.44</v>
      </c>
      <c r="I198" s="141"/>
      <c r="J198" s="142">
        <f>ROUND(I198*H198,2)</f>
        <v>0</v>
      </c>
      <c r="K198" s="138" t="s">
        <v>129</v>
      </c>
      <c r="L198" s="31"/>
      <c r="M198" s="143" t="s">
        <v>1</v>
      </c>
      <c r="N198" s="144" t="s">
        <v>40</v>
      </c>
      <c r="O198" s="56"/>
      <c r="P198" s="145">
        <f>O198*H198</f>
        <v>0</v>
      </c>
      <c r="Q198" s="145">
        <v>0</v>
      </c>
      <c r="R198" s="145">
        <f>Q198*H198</f>
        <v>0</v>
      </c>
      <c r="S198" s="145">
        <v>0</v>
      </c>
      <c r="T198" s="146">
        <f>S198*H198</f>
        <v>0</v>
      </c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R198" s="147" t="s">
        <v>125</v>
      </c>
      <c r="AT198" s="147" t="s">
        <v>121</v>
      </c>
      <c r="AU198" s="147" t="s">
        <v>85</v>
      </c>
      <c r="AY198" s="15" t="s">
        <v>120</v>
      </c>
      <c r="BE198" s="148">
        <f>IF(N198="základní",J198,0)</f>
        <v>0</v>
      </c>
      <c r="BF198" s="148">
        <f>IF(N198="snížená",J198,0)</f>
        <v>0</v>
      </c>
      <c r="BG198" s="148">
        <f>IF(N198="zákl. přenesená",J198,0)</f>
        <v>0</v>
      </c>
      <c r="BH198" s="148">
        <f>IF(N198="sníž. přenesená",J198,0)</f>
        <v>0</v>
      </c>
      <c r="BI198" s="148">
        <f>IF(N198="nulová",J198,0)</f>
        <v>0</v>
      </c>
      <c r="BJ198" s="15" t="s">
        <v>83</v>
      </c>
      <c r="BK198" s="148">
        <f>ROUND(I198*H198,2)</f>
        <v>0</v>
      </c>
      <c r="BL198" s="15" t="s">
        <v>125</v>
      </c>
      <c r="BM198" s="147" t="s">
        <v>668</v>
      </c>
    </row>
    <row r="199" spans="1:65" s="13" customFormat="1" ht="11.25">
      <c r="B199" s="160"/>
      <c r="D199" s="161" t="s">
        <v>150</v>
      </c>
      <c r="E199" s="162" t="s">
        <v>1</v>
      </c>
      <c r="F199" s="163" t="s">
        <v>553</v>
      </c>
      <c r="H199" s="164">
        <v>854.44</v>
      </c>
      <c r="I199" s="165"/>
      <c r="L199" s="160"/>
      <c r="M199" s="166"/>
      <c r="N199" s="167"/>
      <c r="O199" s="167"/>
      <c r="P199" s="167"/>
      <c r="Q199" s="167"/>
      <c r="R199" s="167"/>
      <c r="S199" s="167"/>
      <c r="T199" s="168"/>
      <c r="AT199" s="162" t="s">
        <v>150</v>
      </c>
      <c r="AU199" s="162" t="s">
        <v>85</v>
      </c>
      <c r="AV199" s="13" t="s">
        <v>85</v>
      </c>
      <c r="AW199" s="13" t="s">
        <v>31</v>
      </c>
      <c r="AX199" s="13" t="s">
        <v>83</v>
      </c>
      <c r="AY199" s="162" t="s">
        <v>120</v>
      </c>
    </row>
    <row r="200" spans="1:65" s="2" customFormat="1" ht="24.2" customHeight="1">
      <c r="A200" s="30"/>
      <c r="B200" s="135"/>
      <c r="C200" s="136" t="s">
        <v>420</v>
      </c>
      <c r="D200" s="136" t="s">
        <v>121</v>
      </c>
      <c r="E200" s="137" t="s">
        <v>669</v>
      </c>
      <c r="F200" s="138" t="s">
        <v>670</v>
      </c>
      <c r="G200" s="139" t="s">
        <v>217</v>
      </c>
      <c r="H200" s="140">
        <v>2028.01</v>
      </c>
      <c r="I200" s="141"/>
      <c r="J200" s="142">
        <f>ROUND(I200*H200,2)</f>
        <v>0</v>
      </c>
      <c r="K200" s="138" t="s">
        <v>129</v>
      </c>
      <c r="L200" s="31"/>
      <c r="M200" s="143" t="s">
        <v>1</v>
      </c>
      <c r="N200" s="144" t="s">
        <v>40</v>
      </c>
      <c r="O200" s="56"/>
      <c r="P200" s="145">
        <f>O200*H200</f>
        <v>0</v>
      </c>
      <c r="Q200" s="145">
        <v>0</v>
      </c>
      <c r="R200" s="145">
        <f>Q200*H200</f>
        <v>0</v>
      </c>
      <c r="S200" s="145">
        <v>0</v>
      </c>
      <c r="T200" s="146">
        <f>S200*H200</f>
        <v>0</v>
      </c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R200" s="147" t="s">
        <v>125</v>
      </c>
      <c r="AT200" s="147" t="s">
        <v>121</v>
      </c>
      <c r="AU200" s="147" t="s">
        <v>85</v>
      </c>
      <c r="AY200" s="15" t="s">
        <v>120</v>
      </c>
      <c r="BE200" s="148">
        <f>IF(N200="základní",J200,0)</f>
        <v>0</v>
      </c>
      <c r="BF200" s="148">
        <f>IF(N200="snížená",J200,0)</f>
        <v>0</v>
      </c>
      <c r="BG200" s="148">
        <f>IF(N200="zákl. přenesená",J200,0)</f>
        <v>0</v>
      </c>
      <c r="BH200" s="148">
        <f>IF(N200="sníž. přenesená",J200,0)</f>
        <v>0</v>
      </c>
      <c r="BI200" s="148">
        <f>IF(N200="nulová",J200,0)</f>
        <v>0</v>
      </c>
      <c r="BJ200" s="15" t="s">
        <v>83</v>
      </c>
      <c r="BK200" s="148">
        <f>ROUND(I200*H200,2)</f>
        <v>0</v>
      </c>
      <c r="BL200" s="15" t="s">
        <v>125</v>
      </c>
      <c r="BM200" s="147" t="s">
        <v>671</v>
      </c>
    </row>
    <row r="201" spans="1:65" s="13" customFormat="1" ht="11.25">
      <c r="B201" s="160"/>
      <c r="D201" s="161" t="s">
        <v>150</v>
      </c>
      <c r="E201" s="162" t="s">
        <v>1</v>
      </c>
      <c r="F201" s="163" t="s">
        <v>672</v>
      </c>
      <c r="H201" s="164">
        <v>2028.01</v>
      </c>
      <c r="I201" s="165"/>
      <c r="L201" s="160"/>
      <c r="M201" s="166"/>
      <c r="N201" s="167"/>
      <c r="O201" s="167"/>
      <c r="P201" s="167"/>
      <c r="Q201" s="167"/>
      <c r="R201" s="167"/>
      <c r="S201" s="167"/>
      <c r="T201" s="168"/>
      <c r="AT201" s="162" t="s">
        <v>150</v>
      </c>
      <c r="AU201" s="162" t="s">
        <v>85</v>
      </c>
      <c r="AV201" s="13" t="s">
        <v>85</v>
      </c>
      <c r="AW201" s="13" t="s">
        <v>31</v>
      </c>
      <c r="AX201" s="13" t="s">
        <v>83</v>
      </c>
      <c r="AY201" s="162" t="s">
        <v>120</v>
      </c>
    </row>
    <row r="202" spans="1:65" s="2" customFormat="1" ht="16.5" customHeight="1">
      <c r="A202" s="30"/>
      <c r="B202" s="135"/>
      <c r="C202" s="169" t="s">
        <v>434</v>
      </c>
      <c r="D202" s="169" t="s">
        <v>187</v>
      </c>
      <c r="E202" s="170" t="s">
        <v>562</v>
      </c>
      <c r="F202" s="171" t="s">
        <v>563</v>
      </c>
      <c r="G202" s="172" t="s">
        <v>224</v>
      </c>
      <c r="H202" s="173">
        <v>40.56</v>
      </c>
      <c r="I202" s="174"/>
      <c r="J202" s="175">
        <f>ROUND(I202*H202,2)</f>
        <v>0</v>
      </c>
      <c r="K202" s="171" t="s">
        <v>129</v>
      </c>
      <c r="L202" s="176"/>
      <c r="M202" s="177" t="s">
        <v>1</v>
      </c>
      <c r="N202" s="178" t="s">
        <v>40</v>
      </c>
      <c r="O202" s="56"/>
      <c r="P202" s="145">
        <f>O202*H202</f>
        <v>0</v>
      </c>
      <c r="Q202" s="145">
        <v>1E-3</v>
      </c>
      <c r="R202" s="145">
        <f>Q202*H202</f>
        <v>4.0560000000000006E-2</v>
      </c>
      <c r="S202" s="145">
        <v>0</v>
      </c>
      <c r="T202" s="146">
        <f>S202*H202</f>
        <v>0</v>
      </c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47" t="s">
        <v>191</v>
      </c>
      <c r="AT202" s="147" t="s">
        <v>187</v>
      </c>
      <c r="AU202" s="147" t="s">
        <v>85</v>
      </c>
      <c r="AY202" s="15" t="s">
        <v>120</v>
      </c>
      <c r="BE202" s="148">
        <f>IF(N202="základní",J202,0)</f>
        <v>0</v>
      </c>
      <c r="BF202" s="148">
        <f>IF(N202="snížená",J202,0)</f>
        <v>0</v>
      </c>
      <c r="BG202" s="148">
        <f>IF(N202="zákl. přenesená",J202,0)</f>
        <v>0</v>
      </c>
      <c r="BH202" s="148">
        <f>IF(N202="sníž. přenesená",J202,0)</f>
        <v>0</v>
      </c>
      <c r="BI202" s="148">
        <f>IF(N202="nulová",J202,0)</f>
        <v>0</v>
      </c>
      <c r="BJ202" s="15" t="s">
        <v>83</v>
      </c>
      <c r="BK202" s="148">
        <f>ROUND(I202*H202,2)</f>
        <v>0</v>
      </c>
      <c r="BL202" s="15" t="s">
        <v>125</v>
      </c>
      <c r="BM202" s="147" t="s">
        <v>673</v>
      </c>
    </row>
    <row r="203" spans="1:65" s="13" customFormat="1" ht="11.25">
      <c r="B203" s="160"/>
      <c r="D203" s="161" t="s">
        <v>150</v>
      </c>
      <c r="F203" s="163" t="s">
        <v>674</v>
      </c>
      <c r="H203" s="164">
        <v>40.56</v>
      </c>
      <c r="I203" s="165"/>
      <c r="L203" s="160"/>
      <c r="M203" s="166"/>
      <c r="N203" s="167"/>
      <c r="O203" s="167"/>
      <c r="P203" s="167"/>
      <c r="Q203" s="167"/>
      <c r="R203" s="167"/>
      <c r="S203" s="167"/>
      <c r="T203" s="168"/>
      <c r="AT203" s="162" t="s">
        <v>150</v>
      </c>
      <c r="AU203" s="162" t="s">
        <v>85</v>
      </c>
      <c r="AV203" s="13" t="s">
        <v>85</v>
      </c>
      <c r="AW203" s="13" t="s">
        <v>3</v>
      </c>
      <c r="AX203" s="13" t="s">
        <v>83</v>
      </c>
      <c r="AY203" s="162" t="s">
        <v>120</v>
      </c>
    </row>
    <row r="204" spans="1:65" s="2" customFormat="1" ht="33" customHeight="1">
      <c r="A204" s="30"/>
      <c r="B204" s="135"/>
      <c r="C204" s="136" t="s">
        <v>439</v>
      </c>
      <c r="D204" s="136" t="s">
        <v>121</v>
      </c>
      <c r="E204" s="137" t="s">
        <v>675</v>
      </c>
      <c r="F204" s="138" t="s">
        <v>676</v>
      </c>
      <c r="G204" s="139" t="s">
        <v>217</v>
      </c>
      <c r="H204" s="140">
        <v>2028.01</v>
      </c>
      <c r="I204" s="141"/>
      <c r="J204" s="142">
        <f>ROUND(I204*H204,2)</f>
        <v>0</v>
      </c>
      <c r="K204" s="138" t="s">
        <v>129</v>
      </c>
      <c r="L204" s="31"/>
      <c r="M204" s="143" t="s">
        <v>1</v>
      </c>
      <c r="N204" s="144" t="s">
        <v>40</v>
      </c>
      <c r="O204" s="56"/>
      <c r="P204" s="145">
        <f>O204*H204</f>
        <v>0</v>
      </c>
      <c r="Q204" s="145">
        <v>0</v>
      </c>
      <c r="R204" s="145">
        <f>Q204*H204</f>
        <v>0</v>
      </c>
      <c r="S204" s="145">
        <v>0</v>
      </c>
      <c r="T204" s="146">
        <f>S204*H204</f>
        <v>0</v>
      </c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R204" s="147" t="s">
        <v>125</v>
      </c>
      <c r="AT204" s="147" t="s">
        <v>121</v>
      </c>
      <c r="AU204" s="147" t="s">
        <v>85</v>
      </c>
      <c r="AY204" s="15" t="s">
        <v>120</v>
      </c>
      <c r="BE204" s="148">
        <f>IF(N204="základní",J204,0)</f>
        <v>0</v>
      </c>
      <c r="BF204" s="148">
        <f>IF(N204="snížená",J204,0)</f>
        <v>0</v>
      </c>
      <c r="BG204" s="148">
        <f>IF(N204="zákl. přenesená",J204,0)</f>
        <v>0</v>
      </c>
      <c r="BH204" s="148">
        <f>IF(N204="sníž. přenesená",J204,0)</f>
        <v>0</v>
      </c>
      <c r="BI204" s="148">
        <f>IF(N204="nulová",J204,0)</f>
        <v>0</v>
      </c>
      <c r="BJ204" s="15" t="s">
        <v>83</v>
      </c>
      <c r="BK204" s="148">
        <f>ROUND(I204*H204,2)</f>
        <v>0</v>
      </c>
      <c r="BL204" s="15" t="s">
        <v>125</v>
      </c>
      <c r="BM204" s="147" t="s">
        <v>677</v>
      </c>
    </row>
    <row r="205" spans="1:65" s="13" customFormat="1" ht="11.25">
      <c r="B205" s="160"/>
      <c r="D205" s="161" t="s">
        <v>150</v>
      </c>
      <c r="E205" s="162" t="s">
        <v>1</v>
      </c>
      <c r="F205" s="163" t="s">
        <v>672</v>
      </c>
      <c r="H205" s="164">
        <v>2028.01</v>
      </c>
      <c r="I205" s="165"/>
      <c r="L205" s="160"/>
      <c r="M205" s="166"/>
      <c r="N205" s="167"/>
      <c r="O205" s="167"/>
      <c r="P205" s="167"/>
      <c r="Q205" s="167"/>
      <c r="R205" s="167"/>
      <c r="S205" s="167"/>
      <c r="T205" s="168"/>
      <c r="AT205" s="162" t="s">
        <v>150</v>
      </c>
      <c r="AU205" s="162" t="s">
        <v>85</v>
      </c>
      <c r="AV205" s="13" t="s">
        <v>85</v>
      </c>
      <c r="AW205" s="13" t="s">
        <v>31</v>
      </c>
      <c r="AX205" s="13" t="s">
        <v>83</v>
      </c>
      <c r="AY205" s="162" t="s">
        <v>120</v>
      </c>
    </row>
    <row r="206" spans="1:65" s="2" customFormat="1" ht="16.5" customHeight="1">
      <c r="A206" s="30"/>
      <c r="B206" s="135"/>
      <c r="C206" s="169" t="s">
        <v>454</v>
      </c>
      <c r="D206" s="169" t="s">
        <v>187</v>
      </c>
      <c r="E206" s="170" t="s">
        <v>678</v>
      </c>
      <c r="F206" s="171" t="s">
        <v>679</v>
      </c>
      <c r="G206" s="172" t="s">
        <v>190</v>
      </c>
      <c r="H206" s="173">
        <v>6.774</v>
      </c>
      <c r="I206" s="174"/>
      <c r="J206" s="175">
        <f>ROUND(I206*H206,2)</f>
        <v>0</v>
      </c>
      <c r="K206" s="171" t="s">
        <v>129</v>
      </c>
      <c r="L206" s="176"/>
      <c r="M206" s="177" t="s">
        <v>1</v>
      </c>
      <c r="N206" s="178" t="s">
        <v>40</v>
      </c>
      <c r="O206" s="56"/>
      <c r="P206" s="145">
        <f>O206*H206</f>
        <v>0</v>
      </c>
      <c r="Q206" s="145">
        <v>1</v>
      </c>
      <c r="R206" s="145">
        <f>Q206*H206</f>
        <v>6.774</v>
      </c>
      <c r="S206" s="145">
        <v>0</v>
      </c>
      <c r="T206" s="146">
        <f>S206*H206</f>
        <v>0</v>
      </c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R206" s="147" t="s">
        <v>191</v>
      </c>
      <c r="AT206" s="147" t="s">
        <v>187</v>
      </c>
      <c r="AU206" s="147" t="s">
        <v>85</v>
      </c>
      <c r="AY206" s="15" t="s">
        <v>120</v>
      </c>
      <c r="BE206" s="148">
        <f>IF(N206="základní",J206,0)</f>
        <v>0</v>
      </c>
      <c r="BF206" s="148">
        <f>IF(N206="snížená",J206,0)</f>
        <v>0</v>
      </c>
      <c r="BG206" s="148">
        <f>IF(N206="zákl. přenesená",J206,0)</f>
        <v>0</v>
      </c>
      <c r="BH206" s="148">
        <f>IF(N206="sníž. přenesená",J206,0)</f>
        <v>0</v>
      </c>
      <c r="BI206" s="148">
        <f>IF(N206="nulová",J206,0)</f>
        <v>0</v>
      </c>
      <c r="BJ206" s="15" t="s">
        <v>83</v>
      </c>
      <c r="BK206" s="148">
        <f>ROUND(I206*H206,2)</f>
        <v>0</v>
      </c>
      <c r="BL206" s="15" t="s">
        <v>125</v>
      </c>
      <c r="BM206" s="147" t="s">
        <v>680</v>
      </c>
    </row>
    <row r="207" spans="1:65" s="13" customFormat="1" ht="11.25">
      <c r="B207" s="160"/>
      <c r="D207" s="161" t="s">
        <v>150</v>
      </c>
      <c r="F207" s="163" t="s">
        <v>681</v>
      </c>
      <c r="H207" s="164">
        <v>6.774</v>
      </c>
      <c r="I207" s="165"/>
      <c r="L207" s="160"/>
      <c r="M207" s="166"/>
      <c r="N207" s="167"/>
      <c r="O207" s="167"/>
      <c r="P207" s="167"/>
      <c r="Q207" s="167"/>
      <c r="R207" s="167"/>
      <c r="S207" s="167"/>
      <c r="T207" s="168"/>
      <c r="AT207" s="162" t="s">
        <v>150</v>
      </c>
      <c r="AU207" s="162" t="s">
        <v>85</v>
      </c>
      <c r="AV207" s="13" t="s">
        <v>85</v>
      </c>
      <c r="AW207" s="13" t="s">
        <v>3</v>
      </c>
      <c r="AX207" s="13" t="s">
        <v>83</v>
      </c>
      <c r="AY207" s="162" t="s">
        <v>120</v>
      </c>
    </row>
    <row r="208" spans="1:65" s="2" customFormat="1" ht="24.2" customHeight="1">
      <c r="A208" s="30"/>
      <c r="B208" s="135"/>
      <c r="C208" s="136" t="s">
        <v>459</v>
      </c>
      <c r="D208" s="136" t="s">
        <v>121</v>
      </c>
      <c r="E208" s="137" t="s">
        <v>682</v>
      </c>
      <c r="F208" s="138" t="s">
        <v>683</v>
      </c>
      <c r="G208" s="139" t="s">
        <v>417</v>
      </c>
      <c r="H208" s="140">
        <v>53</v>
      </c>
      <c r="I208" s="141"/>
      <c r="J208" s="142">
        <f>ROUND(I208*H208,2)</f>
        <v>0</v>
      </c>
      <c r="K208" s="138" t="s">
        <v>129</v>
      </c>
      <c r="L208" s="31"/>
      <c r="M208" s="143" t="s">
        <v>1</v>
      </c>
      <c r="N208" s="144" t="s">
        <v>40</v>
      </c>
      <c r="O208" s="56"/>
      <c r="P208" s="145">
        <f>O208*H208</f>
        <v>0</v>
      </c>
      <c r="Q208" s="145">
        <v>0</v>
      </c>
      <c r="R208" s="145">
        <f>Q208*H208</f>
        <v>0</v>
      </c>
      <c r="S208" s="145">
        <v>0</v>
      </c>
      <c r="T208" s="146">
        <f>S208*H208</f>
        <v>0</v>
      </c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R208" s="147" t="s">
        <v>125</v>
      </c>
      <c r="AT208" s="147" t="s">
        <v>121</v>
      </c>
      <c r="AU208" s="147" t="s">
        <v>85</v>
      </c>
      <c r="AY208" s="15" t="s">
        <v>120</v>
      </c>
      <c r="BE208" s="148">
        <f>IF(N208="základní",J208,0)</f>
        <v>0</v>
      </c>
      <c r="BF208" s="148">
        <f>IF(N208="snížená",J208,0)</f>
        <v>0</v>
      </c>
      <c r="BG208" s="148">
        <f>IF(N208="zákl. přenesená",J208,0)</f>
        <v>0</v>
      </c>
      <c r="BH208" s="148">
        <f>IF(N208="sníž. přenesená",J208,0)</f>
        <v>0</v>
      </c>
      <c r="BI208" s="148">
        <f>IF(N208="nulová",J208,0)</f>
        <v>0</v>
      </c>
      <c r="BJ208" s="15" t="s">
        <v>83</v>
      </c>
      <c r="BK208" s="148">
        <f>ROUND(I208*H208,2)</f>
        <v>0</v>
      </c>
      <c r="BL208" s="15" t="s">
        <v>125</v>
      </c>
      <c r="BM208" s="147" t="s">
        <v>684</v>
      </c>
    </row>
    <row r="209" spans="1:65" s="13" customFormat="1" ht="11.25">
      <c r="B209" s="160"/>
      <c r="D209" s="161" t="s">
        <v>150</v>
      </c>
      <c r="E209" s="162" t="s">
        <v>1</v>
      </c>
      <c r="F209" s="163" t="s">
        <v>544</v>
      </c>
      <c r="H209" s="164">
        <v>53</v>
      </c>
      <c r="I209" s="165"/>
      <c r="L209" s="160"/>
      <c r="M209" s="166"/>
      <c r="N209" s="167"/>
      <c r="O209" s="167"/>
      <c r="P209" s="167"/>
      <c r="Q209" s="167"/>
      <c r="R209" s="167"/>
      <c r="S209" s="167"/>
      <c r="T209" s="168"/>
      <c r="AT209" s="162" t="s">
        <v>150</v>
      </c>
      <c r="AU209" s="162" t="s">
        <v>85</v>
      </c>
      <c r="AV209" s="13" t="s">
        <v>85</v>
      </c>
      <c r="AW209" s="13" t="s">
        <v>31</v>
      </c>
      <c r="AX209" s="13" t="s">
        <v>83</v>
      </c>
      <c r="AY209" s="162" t="s">
        <v>120</v>
      </c>
    </row>
    <row r="210" spans="1:65" s="2" customFormat="1" ht="16.5" customHeight="1">
      <c r="A210" s="30"/>
      <c r="B210" s="135"/>
      <c r="C210" s="169" t="s">
        <v>464</v>
      </c>
      <c r="D210" s="169" t="s">
        <v>187</v>
      </c>
      <c r="E210" s="170" t="s">
        <v>685</v>
      </c>
      <c r="F210" s="171" t="s">
        <v>686</v>
      </c>
      <c r="G210" s="172" t="s">
        <v>417</v>
      </c>
      <c r="H210" s="173">
        <v>11</v>
      </c>
      <c r="I210" s="174"/>
      <c r="J210" s="175">
        <f t="shared" ref="J210:J219" si="10">ROUND(I210*H210,2)</f>
        <v>0</v>
      </c>
      <c r="K210" s="171" t="s">
        <v>1</v>
      </c>
      <c r="L210" s="176"/>
      <c r="M210" s="177" t="s">
        <v>1</v>
      </c>
      <c r="N210" s="178" t="s">
        <v>40</v>
      </c>
      <c r="O210" s="56"/>
      <c r="P210" s="145">
        <f t="shared" ref="P210:P219" si="11">O210*H210</f>
        <v>0</v>
      </c>
      <c r="Q210" s="145">
        <v>0</v>
      </c>
      <c r="R210" s="145">
        <f t="shared" ref="R210:R219" si="12">Q210*H210</f>
        <v>0</v>
      </c>
      <c r="S210" s="145">
        <v>0</v>
      </c>
      <c r="T210" s="146">
        <f t="shared" ref="T210:T219" si="13">S210*H210</f>
        <v>0</v>
      </c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R210" s="147" t="s">
        <v>191</v>
      </c>
      <c r="AT210" s="147" t="s">
        <v>187</v>
      </c>
      <c r="AU210" s="147" t="s">
        <v>85</v>
      </c>
      <c r="AY210" s="15" t="s">
        <v>120</v>
      </c>
      <c r="BE210" s="148">
        <f t="shared" ref="BE210:BE219" si="14">IF(N210="základní",J210,0)</f>
        <v>0</v>
      </c>
      <c r="BF210" s="148">
        <f t="shared" ref="BF210:BF219" si="15">IF(N210="snížená",J210,0)</f>
        <v>0</v>
      </c>
      <c r="BG210" s="148">
        <f t="shared" ref="BG210:BG219" si="16">IF(N210="zákl. přenesená",J210,0)</f>
        <v>0</v>
      </c>
      <c r="BH210" s="148">
        <f t="shared" ref="BH210:BH219" si="17">IF(N210="sníž. přenesená",J210,0)</f>
        <v>0</v>
      </c>
      <c r="BI210" s="148">
        <f t="shared" ref="BI210:BI219" si="18">IF(N210="nulová",J210,0)</f>
        <v>0</v>
      </c>
      <c r="BJ210" s="15" t="s">
        <v>83</v>
      </c>
      <c r="BK210" s="148">
        <f t="shared" ref="BK210:BK219" si="19">ROUND(I210*H210,2)</f>
        <v>0</v>
      </c>
      <c r="BL210" s="15" t="s">
        <v>125</v>
      </c>
      <c r="BM210" s="147" t="s">
        <v>687</v>
      </c>
    </row>
    <row r="211" spans="1:65" s="2" customFormat="1" ht="16.5" customHeight="1">
      <c r="A211" s="30"/>
      <c r="B211" s="135"/>
      <c r="C211" s="169" t="s">
        <v>469</v>
      </c>
      <c r="D211" s="169" t="s">
        <v>187</v>
      </c>
      <c r="E211" s="170" t="s">
        <v>688</v>
      </c>
      <c r="F211" s="171" t="s">
        <v>689</v>
      </c>
      <c r="G211" s="172" t="s">
        <v>417</v>
      </c>
      <c r="H211" s="173">
        <v>8</v>
      </c>
      <c r="I211" s="174"/>
      <c r="J211" s="175">
        <f t="shared" si="10"/>
        <v>0</v>
      </c>
      <c r="K211" s="171" t="s">
        <v>1</v>
      </c>
      <c r="L211" s="176"/>
      <c r="M211" s="177" t="s">
        <v>1</v>
      </c>
      <c r="N211" s="178" t="s">
        <v>40</v>
      </c>
      <c r="O211" s="56"/>
      <c r="P211" s="145">
        <f t="shared" si="11"/>
        <v>0</v>
      </c>
      <c r="Q211" s="145">
        <v>0</v>
      </c>
      <c r="R211" s="145">
        <f t="shared" si="12"/>
        <v>0</v>
      </c>
      <c r="S211" s="145">
        <v>0</v>
      </c>
      <c r="T211" s="146">
        <f t="shared" si="13"/>
        <v>0</v>
      </c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R211" s="147" t="s">
        <v>191</v>
      </c>
      <c r="AT211" s="147" t="s">
        <v>187</v>
      </c>
      <c r="AU211" s="147" t="s">
        <v>85</v>
      </c>
      <c r="AY211" s="15" t="s">
        <v>120</v>
      </c>
      <c r="BE211" s="148">
        <f t="shared" si="14"/>
        <v>0</v>
      </c>
      <c r="BF211" s="148">
        <f t="shared" si="15"/>
        <v>0</v>
      </c>
      <c r="BG211" s="148">
        <f t="shared" si="16"/>
        <v>0</v>
      </c>
      <c r="BH211" s="148">
        <f t="shared" si="17"/>
        <v>0</v>
      </c>
      <c r="BI211" s="148">
        <f t="shared" si="18"/>
        <v>0</v>
      </c>
      <c r="BJ211" s="15" t="s">
        <v>83</v>
      </c>
      <c r="BK211" s="148">
        <f t="shared" si="19"/>
        <v>0</v>
      </c>
      <c r="BL211" s="15" t="s">
        <v>125</v>
      </c>
      <c r="BM211" s="147" t="s">
        <v>690</v>
      </c>
    </row>
    <row r="212" spans="1:65" s="2" customFormat="1" ht="16.5" customHeight="1">
      <c r="A212" s="30"/>
      <c r="B212" s="135"/>
      <c r="C212" s="169" t="s">
        <v>474</v>
      </c>
      <c r="D212" s="169" t="s">
        <v>187</v>
      </c>
      <c r="E212" s="170" t="s">
        <v>691</v>
      </c>
      <c r="F212" s="171" t="s">
        <v>692</v>
      </c>
      <c r="G212" s="172" t="s">
        <v>417</v>
      </c>
      <c r="H212" s="173">
        <v>4</v>
      </c>
      <c r="I212" s="174"/>
      <c r="J212" s="175">
        <f t="shared" si="10"/>
        <v>0</v>
      </c>
      <c r="K212" s="171" t="s">
        <v>1</v>
      </c>
      <c r="L212" s="176"/>
      <c r="M212" s="177" t="s">
        <v>1</v>
      </c>
      <c r="N212" s="178" t="s">
        <v>40</v>
      </c>
      <c r="O212" s="56"/>
      <c r="P212" s="145">
        <f t="shared" si="11"/>
        <v>0</v>
      </c>
      <c r="Q212" s="145">
        <v>0</v>
      </c>
      <c r="R212" s="145">
        <f t="shared" si="12"/>
        <v>0</v>
      </c>
      <c r="S212" s="145">
        <v>0</v>
      </c>
      <c r="T212" s="146">
        <f t="shared" si="13"/>
        <v>0</v>
      </c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R212" s="147" t="s">
        <v>191</v>
      </c>
      <c r="AT212" s="147" t="s">
        <v>187</v>
      </c>
      <c r="AU212" s="147" t="s">
        <v>85</v>
      </c>
      <c r="AY212" s="15" t="s">
        <v>120</v>
      </c>
      <c r="BE212" s="148">
        <f t="shared" si="14"/>
        <v>0</v>
      </c>
      <c r="BF212" s="148">
        <f t="shared" si="15"/>
        <v>0</v>
      </c>
      <c r="BG212" s="148">
        <f t="shared" si="16"/>
        <v>0</v>
      </c>
      <c r="BH212" s="148">
        <f t="shared" si="17"/>
        <v>0</v>
      </c>
      <c r="BI212" s="148">
        <f t="shared" si="18"/>
        <v>0</v>
      </c>
      <c r="BJ212" s="15" t="s">
        <v>83</v>
      </c>
      <c r="BK212" s="148">
        <f t="shared" si="19"/>
        <v>0</v>
      </c>
      <c r="BL212" s="15" t="s">
        <v>125</v>
      </c>
      <c r="BM212" s="147" t="s">
        <v>693</v>
      </c>
    </row>
    <row r="213" spans="1:65" s="2" customFormat="1" ht="16.5" customHeight="1">
      <c r="A213" s="30"/>
      <c r="B213" s="135"/>
      <c r="C213" s="169" t="s">
        <v>478</v>
      </c>
      <c r="D213" s="169" t="s">
        <v>187</v>
      </c>
      <c r="E213" s="170" t="s">
        <v>694</v>
      </c>
      <c r="F213" s="171" t="s">
        <v>695</v>
      </c>
      <c r="G213" s="172" t="s">
        <v>417</v>
      </c>
      <c r="H213" s="173">
        <v>3</v>
      </c>
      <c r="I213" s="174"/>
      <c r="J213" s="175">
        <f t="shared" si="10"/>
        <v>0</v>
      </c>
      <c r="K213" s="171" t="s">
        <v>1</v>
      </c>
      <c r="L213" s="176"/>
      <c r="M213" s="177" t="s">
        <v>1</v>
      </c>
      <c r="N213" s="178" t="s">
        <v>40</v>
      </c>
      <c r="O213" s="56"/>
      <c r="P213" s="145">
        <f t="shared" si="11"/>
        <v>0</v>
      </c>
      <c r="Q213" s="145">
        <v>0</v>
      </c>
      <c r="R213" s="145">
        <f t="shared" si="12"/>
        <v>0</v>
      </c>
      <c r="S213" s="145">
        <v>0</v>
      </c>
      <c r="T213" s="146">
        <f t="shared" si="13"/>
        <v>0</v>
      </c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R213" s="147" t="s">
        <v>191</v>
      </c>
      <c r="AT213" s="147" t="s">
        <v>187</v>
      </c>
      <c r="AU213" s="147" t="s">
        <v>85</v>
      </c>
      <c r="AY213" s="15" t="s">
        <v>120</v>
      </c>
      <c r="BE213" s="148">
        <f t="shared" si="14"/>
        <v>0</v>
      </c>
      <c r="BF213" s="148">
        <f t="shared" si="15"/>
        <v>0</v>
      </c>
      <c r="BG213" s="148">
        <f t="shared" si="16"/>
        <v>0</v>
      </c>
      <c r="BH213" s="148">
        <f t="shared" si="17"/>
        <v>0</v>
      </c>
      <c r="BI213" s="148">
        <f t="shared" si="18"/>
        <v>0</v>
      </c>
      <c r="BJ213" s="15" t="s">
        <v>83</v>
      </c>
      <c r="BK213" s="148">
        <f t="shared" si="19"/>
        <v>0</v>
      </c>
      <c r="BL213" s="15" t="s">
        <v>125</v>
      </c>
      <c r="BM213" s="147" t="s">
        <v>696</v>
      </c>
    </row>
    <row r="214" spans="1:65" s="2" customFormat="1" ht="16.5" customHeight="1">
      <c r="A214" s="30"/>
      <c r="B214" s="135"/>
      <c r="C214" s="169" t="s">
        <v>482</v>
      </c>
      <c r="D214" s="169" t="s">
        <v>187</v>
      </c>
      <c r="E214" s="170" t="s">
        <v>697</v>
      </c>
      <c r="F214" s="171" t="s">
        <v>698</v>
      </c>
      <c r="G214" s="172" t="s">
        <v>417</v>
      </c>
      <c r="H214" s="173">
        <v>3</v>
      </c>
      <c r="I214" s="174"/>
      <c r="J214" s="175">
        <f t="shared" si="10"/>
        <v>0</v>
      </c>
      <c r="K214" s="171" t="s">
        <v>1</v>
      </c>
      <c r="L214" s="176"/>
      <c r="M214" s="177" t="s">
        <v>1</v>
      </c>
      <c r="N214" s="178" t="s">
        <v>40</v>
      </c>
      <c r="O214" s="56"/>
      <c r="P214" s="145">
        <f t="shared" si="11"/>
        <v>0</v>
      </c>
      <c r="Q214" s="145">
        <v>0</v>
      </c>
      <c r="R214" s="145">
        <f t="shared" si="12"/>
        <v>0</v>
      </c>
      <c r="S214" s="145">
        <v>0</v>
      </c>
      <c r="T214" s="146">
        <f t="shared" si="13"/>
        <v>0</v>
      </c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R214" s="147" t="s">
        <v>191</v>
      </c>
      <c r="AT214" s="147" t="s">
        <v>187</v>
      </c>
      <c r="AU214" s="147" t="s">
        <v>85</v>
      </c>
      <c r="AY214" s="15" t="s">
        <v>120</v>
      </c>
      <c r="BE214" s="148">
        <f t="shared" si="14"/>
        <v>0</v>
      </c>
      <c r="BF214" s="148">
        <f t="shared" si="15"/>
        <v>0</v>
      </c>
      <c r="BG214" s="148">
        <f t="shared" si="16"/>
        <v>0</v>
      </c>
      <c r="BH214" s="148">
        <f t="shared" si="17"/>
        <v>0</v>
      </c>
      <c r="BI214" s="148">
        <f t="shared" si="18"/>
        <v>0</v>
      </c>
      <c r="BJ214" s="15" t="s">
        <v>83</v>
      </c>
      <c r="BK214" s="148">
        <f t="shared" si="19"/>
        <v>0</v>
      </c>
      <c r="BL214" s="15" t="s">
        <v>125</v>
      </c>
      <c r="BM214" s="147" t="s">
        <v>699</v>
      </c>
    </row>
    <row r="215" spans="1:65" s="2" customFormat="1" ht="16.5" customHeight="1">
      <c r="A215" s="30"/>
      <c r="B215" s="135"/>
      <c r="C215" s="169" t="s">
        <v>488</v>
      </c>
      <c r="D215" s="169" t="s">
        <v>187</v>
      </c>
      <c r="E215" s="170" t="s">
        <v>700</v>
      </c>
      <c r="F215" s="171" t="s">
        <v>701</v>
      </c>
      <c r="G215" s="172" t="s">
        <v>417</v>
      </c>
      <c r="H215" s="173">
        <v>3</v>
      </c>
      <c r="I215" s="174"/>
      <c r="J215" s="175">
        <f t="shared" si="10"/>
        <v>0</v>
      </c>
      <c r="K215" s="171" t="s">
        <v>1</v>
      </c>
      <c r="L215" s="176"/>
      <c r="M215" s="177" t="s">
        <v>1</v>
      </c>
      <c r="N215" s="178" t="s">
        <v>40</v>
      </c>
      <c r="O215" s="56"/>
      <c r="P215" s="145">
        <f t="shared" si="11"/>
        <v>0</v>
      </c>
      <c r="Q215" s="145">
        <v>0</v>
      </c>
      <c r="R215" s="145">
        <f t="shared" si="12"/>
        <v>0</v>
      </c>
      <c r="S215" s="145">
        <v>0</v>
      </c>
      <c r="T215" s="146">
        <f t="shared" si="13"/>
        <v>0</v>
      </c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R215" s="147" t="s">
        <v>191</v>
      </c>
      <c r="AT215" s="147" t="s">
        <v>187</v>
      </c>
      <c r="AU215" s="147" t="s">
        <v>85</v>
      </c>
      <c r="AY215" s="15" t="s">
        <v>120</v>
      </c>
      <c r="BE215" s="148">
        <f t="shared" si="14"/>
        <v>0</v>
      </c>
      <c r="BF215" s="148">
        <f t="shared" si="15"/>
        <v>0</v>
      </c>
      <c r="BG215" s="148">
        <f t="shared" si="16"/>
        <v>0</v>
      </c>
      <c r="BH215" s="148">
        <f t="shared" si="17"/>
        <v>0</v>
      </c>
      <c r="BI215" s="148">
        <f t="shared" si="18"/>
        <v>0</v>
      </c>
      <c r="BJ215" s="15" t="s">
        <v>83</v>
      </c>
      <c r="BK215" s="148">
        <f t="shared" si="19"/>
        <v>0</v>
      </c>
      <c r="BL215" s="15" t="s">
        <v>125</v>
      </c>
      <c r="BM215" s="147" t="s">
        <v>702</v>
      </c>
    </row>
    <row r="216" spans="1:65" s="2" customFormat="1" ht="16.5" customHeight="1">
      <c r="A216" s="30"/>
      <c r="B216" s="135"/>
      <c r="C216" s="169" t="s">
        <v>496</v>
      </c>
      <c r="D216" s="169" t="s">
        <v>187</v>
      </c>
      <c r="E216" s="170" t="s">
        <v>703</v>
      </c>
      <c r="F216" s="171" t="s">
        <v>704</v>
      </c>
      <c r="G216" s="172" t="s">
        <v>417</v>
      </c>
      <c r="H216" s="173">
        <v>6</v>
      </c>
      <c r="I216" s="174"/>
      <c r="J216" s="175">
        <f t="shared" si="10"/>
        <v>0</v>
      </c>
      <c r="K216" s="171" t="s">
        <v>1</v>
      </c>
      <c r="L216" s="176"/>
      <c r="M216" s="177" t="s">
        <v>1</v>
      </c>
      <c r="N216" s="178" t="s">
        <v>40</v>
      </c>
      <c r="O216" s="56"/>
      <c r="P216" s="145">
        <f t="shared" si="11"/>
        <v>0</v>
      </c>
      <c r="Q216" s="145">
        <v>0</v>
      </c>
      <c r="R216" s="145">
        <f t="shared" si="12"/>
        <v>0</v>
      </c>
      <c r="S216" s="145">
        <v>0</v>
      </c>
      <c r="T216" s="146">
        <f t="shared" si="13"/>
        <v>0</v>
      </c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R216" s="147" t="s">
        <v>191</v>
      </c>
      <c r="AT216" s="147" t="s">
        <v>187</v>
      </c>
      <c r="AU216" s="147" t="s">
        <v>85</v>
      </c>
      <c r="AY216" s="15" t="s">
        <v>120</v>
      </c>
      <c r="BE216" s="148">
        <f t="shared" si="14"/>
        <v>0</v>
      </c>
      <c r="BF216" s="148">
        <f t="shared" si="15"/>
        <v>0</v>
      </c>
      <c r="BG216" s="148">
        <f t="shared" si="16"/>
        <v>0</v>
      </c>
      <c r="BH216" s="148">
        <f t="shared" si="17"/>
        <v>0</v>
      </c>
      <c r="BI216" s="148">
        <f t="shared" si="18"/>
        <v>0</v>
      </c>
      <c r="BJ216" s="15" t="s">
        <v>83</v>
      </c>
      <c r="BK216" s="148">
        <f t="shared" si="19"/>
        <v>0</v>
      </c>
      <c r="BL216" s="15" t="s">
        <v>125</v>
      </c>
      <c r="BM216" s="147" t="s">
        <v>705</v>
      </c>
    </row>
    <row r="217" spans="1:65" s="2" customFormat="1" ht="16.5" customHeight="1">
      <c r="A217" s="30"/>
      <c r="B217" s="135"/>
      <c r="C217" s="169" t="s">
        <v>501</v>
      </c>
      <c r="D217" s="169" t="s">
        <v>187</v>
      </c>
      <c r="E217" s="170" t="s">
        <v>706</v>
      </c>
      <c r="F217" s="171" t="s">
        <v>707</v>
      </c>
      <c r="G217" s="172" t="s">
        <v>417</v>
      </c>
      <c r="H217" s="173">
        <v>6</v>
      </c>
      <c r="I217" s="174"/>
      <c r="J217" s="175">
        <f t="shared" si="10"/>
        <v>0</v>
      </c>
      <c r="K217" s="171" t="s">
        <v>1</v>
      </c>
      <c r="L217" s="176"/>
      <c r="M217" s="177" t="s">
        <v>1</v>
      </c>
      <c r="N217" s="178" t="s">
        <v>40</v>
      </c>
      <c r="O217" s="56"/>
      <c r="P217" s="145">
        <f t="shared" si="11"/>
        <v>0</v>
      </c>
      <c r="Q217" s="145">
        <v>0</v>
      </c>
      <c r="R217" s="145">
        <f t="shared" si="12"/>
        <v>0</v>
      </c>
      <c r="S217" s="145">
        <v>0</v>
      </c>
      <c r="T217" s="146">
        <f t="shared" si="13"/>
        <v>0</v>
      </c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R217" s="147" t="s">
        <v>191</v>
      </c>
      <c r="AT217" s="147" t="s">
        <v>187</v>
      </c>
      <c r="AU217" s="147" t="s">
        <v>85</v>
      </c>
      <c r="AY217" s="15" t="s">
        <v>120</v>
      </c>
      <c r="BE217" s="148">
        <f t="shared" si="14"/>
        <v>0</v>
      </c>
      <c r="BF217" s="148">
        <f t="shared" si="15"/>
        <v>0</v>
      </c>
      <c r="BG217" s="148">
        <f t="shared" si="16"/>
        <v>0</v>
      </c>
      <c r="BH217" s="148">
        <f t="shared" si="17"/>
        <v>0</v>
      </c>
      <c r="BI217" s="148">
        <f t="shared" si="18"/>
        <v>0</v>
      </c>
      <c r="BJ217" s="15" t="s">
        <v>83</v>
      </c>
      <c r="BK217" s="148">
        <f t="shared" si="19"/>
        <v>0</v>
      </c>
      <c r="BL217" s="15" t="s">
        <v>125</v>
      </c>
      <c r="BM217" s="147" t="s">
        <v>708</v>
      </c>
    </row>
    <row r="218" spans="1:65" s="2" customFormat="1" ht="16.5" customHeight="1">
      <c r="A218" s="30"/>
      <c r="B218" s="135"/>
      <c r="C218" s="169" t="s">
        <v>506</v>
      </c>
      <c r="D218" s="169" t="s">
        <v>187</v>
      </c>
      <c r="E218" s="170" t="s">
        <v>709</v>
      </c>
      <c r="F218" s="171" t="s">
        <v>710</v>
      </c>
      <c r="G218" s="172" t="s">
        <v>417</v>
      </c>
      <c r="H218" s="173">
        <v>9</v>
      </c>
      <c r="I218" s="174"/>
      <c r="J218" s="175">
        <f t="shared" si="10"/>
        <v>0</v>
      </c>
      <c r="K218" s="171" t="s">
        <v>1</v>
      </c>
      <c r="L218" s="176"/>
      <c r="M218" s="177" t="s">
        <v>1</v>
      </c>
      <c r="N218" s="178" t="s">
        <v>40</v>
      </c>
      <c r="O218" s="56"/>
      <c r="P218" s="145">
        <f t="shared" si="11"/>
        <v>0</v>
      </c>
      <c r="Q218" s="145">
        <v>0</v>
      </c>
      <c r="R218" s="145">
        <f t="shared" si="12"/>
        <v>0</v>
      </c>
      <c r="S218" s="145">
        <v>0</v>
      </c>
      <c r="T218" s="146">
        <f t="shared" si="13"/>
        <v>0</v>
      </c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R218" s="147" t="s">
        <v>191</v>
      </c>
      <c r="AT218" s="147" t="s">
        <v>187</v>
      </c>
      <c r="AU218" s="147" t="s">
        <v>85</v>
      </c>
      <c r="AY218" s="15" t="s">
        <v>120</v>
      </c>
      <c r="BE218" s="148">
        <f t="shared" si="14"/>
        <v>0</v>
      </c>
      <c r="BF218" s="148">
        <f t="shared" si="15"/>
        <v>0</v>
      </c>
      <c r="BG218" s="148">
        <f t="shared" si="16"/>
        <v>0</v>
      </c>
      <c r="BH218" s="148">
        <f t="shared" si="17"/>
        <v>0</v>
      </c>
      <c r="BI218" s="148">
        <f t="shared" si="18"/>
        <v>0</v>
      </c>
      <c r="BJ218" s="15" t="s">
        <v>83</v>
      </c>
      <c r="BK218" s="148">
        <f t="shared" si="19"/>
        <v>0</v>
      </c>
      <c r="BL218" s="15" t="s">
        <v>125</v>
      </c>
      <c r="BM218" s="147" t="s">
        <v>711</v>
      </c>
    </row>
    <row r="219" spans="1:65" s="2" customFormat="1" ht="24.2" customHeight="1">
      <c r="A219" s="30"/>
      <c r="B219" s="135"/>
      <c r="C219" s="136" t="s">
        <v>513</v>
      </c>
      <c r="D219" s="136" t="s">
        <v>121</v>
      </c>
      <c r="E219" s="137" t="s">
        <v>712</v>
      </c>
      <c r="F219" s="138" t="s">
        <v>713</v>
      </c>
      <c r="G219" s="139" t="s">
        <v>417</v>
      </c>
      <c r="H219" s="140">
        <v>30</v>
      </c>
      <c r="I219" s="141"/>
      <c r="J219" s="142">
        <f t="shared" si="10"/>
        <v>0</v>
      </c>
      <c r="K219" s="138" t="s">
        <v>129</v>
      </c>
      <c r="L219" s="31"/>
      <c r="M219" s="143" t="s">
        <v>1</v>
      </c>
      <c r="N219" s="144" t="s">
        <v>40</v>
      </c>
      <c r="O219" s="56"/>
      <c r="P219" s="145">
        <f t="shared" si="11"/>
        <v>0</v>
      </c>
      <c r="Q219" s="145">
        <v>0</v>
      </c>
      <c r="R219" s="145">
        <f t="shared" si="12"/>
        <v>0</v>
      </c>
      <c r="S219" s="145">
        <v>0</v>
      </c>
      <c r="T219" s="146">
        <f t="shared" si="13"/>
        <v>0</v>
      </c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R219" s="147" t="s">
        <v>125</v>
      </c>
      <c r="AT219" s="147" t="s">
        <v>121</v>
      </c>
      <c r="AU219" s="147" t="s">
        <v>85</v>
      </c>
      <c r="AY219" s="15" t="s">
        <v>120</v>
      </c>
      <c r="BE219" s="148">
        <f t="shared" si="14"/>
        <v>0</v>
      </c>
      <c r="BF219" s="148">
        <f t="shared" si="15"/>
        <v>0</v>
      </c>
      <c r="BG219" s="148">
        <f t="shared" si="16"/>
        <v>0</v>
      </c>
      <c r="BH219" s="148">
        <f t="shared" si="17"/>
        <v>0</v>
      </c>
      <c r="BI219" s="148">
        <f t="shared" si="18"/>
        <v>0</v>
      </c>
      <c r="BJ219" s="15" t="s">
        <v>83</v>
      </c>
      <c r="BK219" s="148">
        <f t="shared" si="19"/>
        <v>0</v>
      </c>
      <c r="BL219" s="15" t="s">
        <v>125</v>
      </c>
      <c r="BM219" s="147" t="s">
        <v>714</v>
      </c>
    </row>
    <row r="220" spans="1:65" s="13" customFormat="1" ht="11.25">
      <c r="B220" s="160"/>
      <c r="D220" s="161" t="s">
        <v>150</v>
      </c>
      <c r="E220" s="162" t="s">
        <v>1</v>
      </c>
      <c r="F220" s="163" t="s">
        <v>542</v>
      </c>
      <c r="H220" s="164">
        <v>30</v>
      </c>
      <c r="I220" s="165"/>
      <c r="L220" s="160"/>
      <c r="M220" s="166"/>
      <c r="N220" s="167"/>
      <c r="O220" s="167"/>
      <c r="P220" s="167"/>
      <c r="Q220" s="167"/>
      <c r="R220" s="167"/>
      <c r="S220" s="167"/>
      <c r="T220" s="168"/>
      <c r="AT220" s="162" t="s">
        <v>150</v>
      </c>
      <c r="AU220" s="162" t="s">
        <v>85</v>
      </c>
      <c r="AV220" s="13" t="s">
        <v>85</v>
      </c>
      <c r="AW220" s="13" t="s">
        <v>31</v>
      </c>
      <c r="AX220" s="13" t="s">
        <v>83</v>
      </c>
      <c r="AY220" s="162" t="s">
        <v>120</v>
      </c>
    </row>
    <row r="221" spans="1:65" s="2" customFormat="1" ht="16.5" customHeight="1">
      <c r="A221" s="30"/>
      <c r="B221" s="135"/>
      <c r="C221" s="169" t="s">
        <v>715</v>
      </c>
      <c r="D221" s="169" t="s">
        <v>187</v>
      </c>
      <c r="E221" s="170" t="s">
        <v>716</v>
      </c>
      <c r="F221" s="171" t="s">
        <v>717</v>
      </c>
      <c r="G221" s="172" t="s">
        <v>417</v>
      </c>
      <c r="H221" s="173">
        <v>30</v>
      </c>
      <c r="I221" s="174"/>
      <c r="J221" s="175">
        <f>ROUND(I221*H221,2)</f>
        <v>0</v>
      </c>
      <c r="K221" s="171" t="s">
        <v>1</v>
      </c>
      <c r="L221" s="176"/>
      <c r="M221" s="177" t="s">
        <v>1</v>
      </c>
      <c r="N221" s="178" t="s">
        <v>40</v>
      </c>
      <c r="O221" s="56"/>
      <c r="P221" s="145">
        <f>O221*H221</f>
        <v>0</v>
      </c>
      <c r="Q221" s="145">
        <v>0</v>
      </c>
      <c r="R221" s="145">
        <f>Q221*H221</f>
        <v>0</v>
      </c>
      <c r="S221" s="145">
        <v>0</v>
      </c>
      <c r="T221" s="146">
        <f>S221*H221</f>
        <v>0</v>
      </c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R221" s="147" t="s">
        <v>191</v>
      </c>
      <c r="AT221" s="147" t="s">
        <v>187</v>
      </c>
      <c r="AU221" s="147" t="s">
        <v>85</v>
      </c>
      <c r="AY221" s="15" t="s">
        <v>120</v>
      </c>
      <c r="BE221" s="148">
        <f>IF(N221="základní",J221,0)</f>
        <v>0</v>
      </c>
      <c r="BF221" s="148">
        <f>IF(N221="snížená",J221,0)</f>
        <v>0</v>
      </c>
      <c r="BG221" s="148">
        <f>IF(N221="zákl. přenesená",J221,0)</f>
        <v>0</v>
      </c>
      <c r="BH221" s="148">
        <f>IF(N221="sníž. přenesená",J221,0)</f>
        <v>0</v>
      </c>
      <c r="BI221" s="148">
        <f>IF(N221="nulová",J221,0)</f>
        <v>0</v>
      </c>
      <c r="BJ221" s="15" t="s">
        <v>83</v>
      </c>
      <c r="BK221" s="148">
        <f>ROUND(I221*H221,2)</f>
        <v>0</v>
      </c>
      <c r="BL221" s="15" t="s">
        <v>125</v>
      </c>
      <c r="BM221" s="147" t="s">
        <v>718</v>
      </c>
    </row>
    <row r="222" spans="1:65" s="2" customFormat="1" ht="24.2" customHeight="1">
      <c r="A222" s="30"/>
      <c r="B222" s="135"/>
      <c r="C222" s="136" t="s">
        <v>719</v>
      </c>
      <c r="D222" s="136" t="s">
        <v>121</v>
      </c>
      <c r="E222" s="137" t="s">
        <v>720</v>
      </c>
      <c r="F222" s="138" t="s">
        <v>721</v>
      </c>
      <c r="G222" s="139" t="s">
        <v>417</v>
      </c>
      <c r="H222" s="140">
        <v>19</v>
      </c>
      <c r="I222" s="141"/>
      <c r="J222" s="142">
        <f>ROUND(I222*H222,2)</f>
        <v>0</v>
      </c>
      <c r="K222" s="138" t="s">
        <v>129</v>
      </c>
      <c r="L222" s="31"/>
      <c r="M222" s="143" t="s">
        <v>1</v>
      </c>
      <c r="N222" s="144" t="s">
        <v>40</v>
      </c>
      <c r="O222" s="56"/>
      <c r="P222" s="145">
        <f>O222*H222</f>
        <v>0</v>
      </c>
      <c r="Q222" s="145">
        <v>0</v>
      </c>
      <c r="R222" s="145">
        <f>Q222*H222</f>
        <v>0</v>
      </c>
      <c r="S222" s="145">
        <v>0</v>
      </c>
      <c r="T222" s="146">
        <f>S222*H222</f>
        <v>0</v>
      </c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R222" s="147" t="s">
        <v>125</v>
      </c>
      <c r="AT222" s="147" t="s">
        <v>121</v>
      </c>
      <c r="AU222" s="147" t="s">
        <v>85</v>
      </c>
      <c r="AY222" s="15" t="s">
        <v>120</v>
      </c>
      <c r="BE222" s="148">
        <f>IF(N222="základní",J222,0)</f>
        <v>0</v>
      </c>
      <c r="BF222" s="148">
        <f>IF(N222="snížená",J222,0)</f>
        <v>0</v>
      </c>
      <c r="BG222" s="148">
        <f>IF(N222="zákl. přenesená",J222,0)</f>
        <v>0</v>
      </c>
      <c r="BH222" s="148">
        <f>IF(N222="sníž. přenesená",J222,0)</f>
        <v>0</v>
      </c>
      <c r="BI222" s="148">
        <f>IF(N222="nulová",J222,0)</f>
        <v>0</v>
      </c>
      <c r="BJ222" s="15" t="s">
        <v>83</v>
      </c>
      <c r="BK222" s="148">
        <f>ROUND(I222*H222,2)</f>
        <v>0</v>
      </c>
      <c r="BL222" s="15" t="s">
        <v>125</v>
      </c>
      <c r="BM222" s="147" t="s">
        <v>722</v>
      </c>
    </row>
    <row r="223" spans="1:65" s="13" customFormat="1" ht="11.25">
      <c r="B223" s="160"/>
      <c r="D223" s="161" t="s">
        <v>150</v>
      </c>
      <c r="E223" s="162" t="s">
        <v>1</v>
      </c>
      <c r="F223" s="163" t="s">
        <v>581</v>
      </c>
      <c r="H223" s="164">
        <v>17</v>
      </c>
      <c r="I223" s="165"/>
      <c r="L223" s="160"/>
      <c r="M223" s="166"/>
      <c r="N223" s="167"/>
      <c r="O223" s="167"/>
      <c r="P223" s="167"/>
      <c r="Q223" s="167"/>
      <c r="R223" s="167"/>
      <c r="S223" s="167"/>
      <c r="T223" s="168"/>
      <c r="AT223" s="162" t="s">
        <v>150</v>
      </c>
      <c r="AU223" s="162" t="s">
        <v>85</v>
      </c>
      <c r="AV223" s="13" t="s">
        <v>85</v>
      </c>
      <c r="AW223" s="13" t="s">
        <v>31</v>
      </c>
      <c r="AX223" s="13" t="s">
        <v>75</v>
      </c>
      <c r="AY223" s="162" t="s">
        <v>120</v>
      </c>
    </row>
    <row r="224" spans="1:65" s="13" customFormat="1" ht="11.25">
      <c r="B224" s="160"/>
      <c r="D224" s="161" t="s">
        <v>150</v>
      </c>
      <c r="E224" s="162" t="s">
        <v>1</v>
      </c>
      <c r="F224" s="163" t="s">
        <v>540</v>
      </c>
      <c r="H224" s="164">
        <v>2</v>
      </c>
      <c r="I224" s="165"/>
      <c r="L224" s="160"/>
      <c r="M224" s="166"/>
      <c r="N224" s="167"/>
      <c r="O224" s="167"/>
      <c r="P224" s="167"/>
      <c r="Q224" s="167"/>
      <c r="R224" s="167"/>
      <c r="S224" s="167"/>
      <c r="T224" s="168"/>
      <c r="AT224" s="162" t="s">
        <v>150</v>
      </c>
      <c r="AU224" s="162" t="s">
        <v>85</v>
      </c>
      <c r="AV224" s="13" t="s">
        <v>85</v>
      </c>
      <c r="AW224" s="13" t="s">
        <v>31</v>
      </c>
      <c r="AX224" s="13" t="s">
        <v>75</v>
      </c>
      <c r="AY224" s="162" t="s">
        <v>120</v>
      </c>
    </row>
    <row r="225" spans="1:65" s="2" customFormat="1" ht="16.5" customHeight="1">
      <c r="A225" s="30"/>
      <c r="B225" s="135"/>
      <c r="C225" s="169" t="s">
        <v>723</v>
      </c>
      <c r="D225" s="169" t="s">
        <v>187</v>
      </c>
      <c r="E225" s="170" t="s">
        <v>724</v>
      </c>
      <c r="F225" s="171" t="s">
        <v>725</v>
      </c>
      <c r="G225" s="172" t="s">
        <v>417</v>
      </c>
      <c r="H225" s="173">
        <v>1</v>
      </c>
      <c r="I225" s="174"/>
      <c r="J225" s="175">
        <f t="shared" ref="J225:J232" si="20">ROUND(I225*H225,2)</f>
        <v>0</v>
      </c>
      <c r="K225" s="171" t="s">
        <v>1</v>
      </c>
      <c r="L225" s="176"/>
      <c r="M225" s="177" t="s">
        <v>1</v>
      </c>
      <c r="N225" s="178" t="s">
        <v>40</v>
      </c>
      <c r="O225" s="56"/>
      <c r="P225" s="145">
        <f t="shared" ref="P225:P232" si="21">O225*H225</f>
        <v>0</v>
      </c>
      <c r="Q225" s="145">
        <v>0</v>
      </c>
      <c r="R225" s="145">
        <f t="shared" ref="R225:R232" si="22">Q225*H225</f>
        <v>0</v>
      </c>
      <c r="S225" s="145">
        <v>0</v>
      </c>
      <c r="T225" s="146">
        <f t="shared" ref="T225:T232" si="23">S225*H225</f>
        <v>0</v>
      </c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R225" s="147" t="s">
        <v>191</v>
      </c>
      <c r="AT225" s="147" t="s">
        <v>187</v>
      </c>
      <c r="AU225" s="147" t="s">
        <v>85</v>
      </c>
      <c r="AY225" s="15" t="s">
        <v>120</v>
      </c>
      <c r="BE225" s="148">
        <f t="shared" ref="BE225:BE232" si="24">IF(N225="základní",J225,0)</f>
        <v>0</v>
      </c>
      <c r="BF225" s="148">
        <f t="shared" ref="BF225:BF232" si="25">IF(N225="snížená",J225,0)</f>
        <v>0</v>
      </c>
      <c r="BG225" s="148">
        <f t="shared" ref="BG225:BG232" si="26">IF(N225="zákl. přenesená",J225,0)</f>
        <v>0</v>
      </c>
      <c r="BH225" s="148">
        <f t="shared" ref="BH225:BH232" si="27">IF(N225="sníž. přenesená",J225,0)</f>
        <v>0</v>
      </c>
      <c r="BI225" s="148">
        <f t="shared" ref="BI225:BI232" si="28">IF(N225="nulová",J225,0)</f>
        <v>0</v>
      </c>
      <c r="BJ225" s="15" t="s">
        <v>83</v>
      </c>
      <c r="BK225" s="148">
        <f t="shared" ref="BK225:BK232" si="29">ROUND(I225*H225,2)</f>
        <v>0</v>
      </c>
      <c r="BL225" s="15" t="s">
        <v>125</v>
      </c>
      <c r="BM225" s="147" t="s">
        <v>726</v>
      </c>
    </row>
    <row r="226" spans="1:65" s="2" customFormat="1" ht="16.5" customHeight="1">
      <c r="A226" s="30"/>
      <c r="B226" s="135"/>
      <c r="C226" s="169" t="s">
        <v>727</v>
      </c>
      <c r="D226" s="169" t="s">
        <v>187</v>
      </c>
      <c r="E226" s="170" t="s">
        <v>728</v>
      </c>
      <c r="F226" s="171" t="s">
        <v>729</v>
      </c>
      <c r="G226" s="172" t="s">
        <v>417</v>
      </c>
      <c r="H226" s="173">
        <v>1</v>
      </c>
      <c r="I226" s="174"/>
      <c r="J226" s="175">
        <f t="shared" si="20"/>
        <v>0</v>
      </c>
      <c r="K226" s="171" t="s">
        <v>1</v>
      </c>
      <c r="L226" s="176"/>
      <c r="M226" s="177" t="s">
        <v>1</v>
      </c>
      <c r="N226" s="178" t="s">
        <v>40</v>
      </c>
      <c r="O226" s="56"/>
      <c r="P226" s="145">
        <f t="shared" si="21"/>
        <v>0</v>
      </c>
      <c r="Q226" s="145">
        <v>0</v>
      </c>
      <c r="R226" s="145">
        <f t="shared" si="22"/>
        <v>0</v>
      </c>
      <c r="S226" s="145">
        <v>0</v>
      </c>
      <c r="T226" s="146">
        <f t="shared" si="23"/>
        <v>0</v>
      </c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R226" s="147" t="s">
        <v>191</v>
      </c>
      <c r="AT226" s="147" t="s">
        <v>187</v>
      </c>
      <c r="AU226" s="147" t="s">
        <v>85</v>
      </c>
      <c r="AY226" s="15" t="s">
        <v>120</v>
      </c>
      <c r="BE226" s="148">
        <f t="shared" si="24"/>
        <v>0</v>
      </c>
      <c r="BF226" s="148">
        <f t="shared" si="25"/>
        <v>0</v>
      </c>
      <c r="BG226" s="148">
        <f t="shared" si="26"/>
        <v>0</v>
      </c>
      <c r="BH226" s="148">
        <f t="shared" si="27"/>
        <v>0</v>
      </c>
      <c r="BI226" s="148">
        <f t="shared" si="28"/>
        <v>0</v>
      </c>
      <c r="BJ226" s="15" t="s">
        <v>83</v>
      </c>
      <c r="BK226" s="148">
        <f t="shared" si="29"/>
        <v>0</v>
      </c>
      <c r="BL226" s="15" t="s">
        <v>125</v>
      </c>
      <c r="BM226" s="147" t="s">
        <v>730</v>
      </c>
    </row>
    <row r="227" spans="1:65" s="2" customFormat="1" ht="21.75" customHeight="1">
      <c r="A227" s="30"/>
      <c r="B227" s="135"/>
      <c r="C227" s="169" t="s">
        <v>731</v>
      </c>
      <c r="D227" s="169" t="s">
        <v>187</v>
      </c>
      <c r="E227" s="170" t="s">
        <v>732</v>
      </c>
      <c r="F227" s="171" t="s">
        <v>733</v>
      </c>
      <c r="G227" s="172" t="s">
        <v>417</v>
      </c>
      <c r="H227" s="173">
        <v>3</v>
      </c>
      <c r="I227" s="174"/>
      <c r="J227" s="175">
        <f t="shared" si="20"/>
        <v>0</v>
      </c>
      <c r="K227" s="171" t="s">
        <v>1</v>
      </c>
      <c r="L227" s="176"/>
      <c r="M227" s="177" t="s">
        <v>1</v>
      </c>
      <c r="N227" s="178" t="s">
        <v>40</v>
      </c>
      <c r="O227" s="56"/>
      <c r="P227" s="145">
        <f t="shared" si="21"/>
        <v>0</v>
      </c>
      <c r="Q227" s="145">
        <v>0</v>
      </c>
      <c r="R227" s="145">
        <f t="shared" si="22"/>
        <v>0</v>
      </c>
      <c r="S227" s="145">
        <v>0</v>
      </c>
      <c r="T227" s="146">
        <f t="shared" si="23"/>
        <v>0</v>
      </c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R227" s="147" t="s">
        <v>191</v>
      </c>
      <c r="AT227" s="147" t="s">
        <v>187</v>
      </c>
      <c r="AU227" s="147" t="s">
        <v>85</v>
      </c>
      <c r="AY227" s="15" t="s">
        <v>120</v>
      </c>
      <c r="BE227" s="148">
        <f t="shared" si="24"/>
        <v>0</v>
      </c>
      <c r="BF227" s="148">
        <f t="shared" si="25"/>
        <v>0</v>
      </c>
      <c r="BG227" s="148">
        <f t="shared" si="26"/>
        <v>0</v>
      </c>
      <c r="BH227" s="148">
        <f t="shared" si="27"/>
        <v>0</v>
      </c>
      <c r="BI227" s="148">
        <f t="shared" si="28"/>
        <v>0</v>
      </c>
      <c r="BJ227" s="15" t="s">
        <v>83</v>
      </c>
      <c r="BK227" s="148">
        <f t="shared" si="29"/>
        <v>0</v>
      </c>
      <c r="BL227" s="15" t="s">
        <v>125</v>
      </c>
      <c r="BM227" s="147" t="s">
        <v>734</v>
      </c>
    </row>
    <row r="228" spans="1:65" s="2" customFormat="1" ht="16.5" customHeight="1">
      <c r="A228" s="30"/>
      <c r="B228" s="135"/>
      <c r="C228" s="169" t="s">
        <v>735</v>
      </c>
      <c r="D228" s="169" t="s">
        <v>187</v>
      </c>
      <c r="E228" s="170" t="s">
        <v>736</v>
      </c>
      <c r="F228" s="171" t="s">
        <v>737</v>
      </c>
      <c r="G228" s="172" t="s">
        <v>417</v>
      </c>
      <c r="H228" s="173">
        <v>6</v>
      </c>
      <c r="I228" s="174"/>
      <c r="J228" s="175">
        <f t="shared" si="20"/>
        <v>0</v>
      </c>
      <c r="K228" s="171" t="s">
        <v>1</v>
      </c>
      <c r="L228" s="176"/>
      <c r="M228" s="177" t="s">
        <v>1</v>
      </c>
      <c r="N228" s="178" t="s">
        <v>40</v>
      </c>
      <c r="O228" s="56"/>
      <c r="P228" s="145">
        <f t="shared" si="21"/>
        <v>0</v>
      </c>
      <c r="Q228" s="145">
        <v>0</v>
      </c>
      <c r="R228" s="145">
        <f t="shared" si="22"/>
        <v>0</v>
      </c>
      <c r="S228" s="145">
        <v>0</v>
      </c>
      <c r="T228" s="146">
        <f t="shared" si="23"/>
        <v>0</v>
      </c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R228" s="147" t="s">
        <v>191</v>
      </c>
      <c r="AT228" s="147" t="s">
        <v>187</v>
      </c>
      <c r="AU228" s="147" t="s">
        <v>85</v>
      </c>
      <c r="AY228" s="15" t="s">
        <v>120</v>
      </c>
      <c r="BE228" s="148">
        <f t="shared" si="24"/>
        <v>0</v>
      </c>
      <c r="BF228" s="148">
        <f t="shared" si="25"/>
        <v>0</v>
      </c>
      <c r="BG228" s="148">
        <f t="shared" si="26"/>
        <v>0</v>
      </c>
      <c r="BH228" s="148">
        <f t="shared" si="27"/>
        <v>0</v>
      </c>
      <c r="BI228" s="148">
        <f t="shared" si="28"/>
        <v>0</v>
      </c>
      <c r="BJ228" s="15" t="s">
        <v>83</v>
      </c>
      <c r="BK228" s="148">
        <f t="shared" si="29"/>
        <v>0</v>
      </c>
      <c r="BL228" s="15" t="s">
        <v>125</v>
      </c>
      <c r="BM228" s="147" t="s">
        <v>738</v>
      </c>
    </row>
    <row r="229" spans="1:65" s="2" customFormat="1" ht="16.5" customHeight="1">
      <c r="A229" s="30"/>
      <c r="B229" s="135"/>
      <c r="C229" s="169" t="s">
        <v>739</v>
      </c>
      <c r="D229" s="169" t="s">
        <v>187</v>
      </c>
      <c r="E229" s="170" t="s">
        <v>740</v>
      </c>
      <c r="F229" s="171" t="s">
        <v>741</v>
      </c>
      <c r="G229" s="172" t="s">
        <v>417</v>
      </c>
      <c r="H229" s="173">
        <v>2</v>
      </c>
      <c r="I229" s="174"/>
      <c r="J229" s="175">
        <f t="shared" si="20"/>
        <v>0</v>
      </c>
      <c r="K229" s="171" t="s">
        <v>1</v>
      </c>
      <c r="L229" s="176"/>
      <c r="M229" s="177" t="s">
        <v>1</v>
      </c>
      <c r="N229" s="178" t="s">
        <v>40</v>
      </c>
      <c r="O229" s="56"/>
      <c r="P229" s="145">
        <f t="shared" si="21"/>
        <v>0</v>
      </c>
      <c r="Q229" s="145">
        <v>0</v>
      </c>
      <c r="R229" s="145">
        <f t="shared" si="22"/>
        <v>0</v>
      </c>
      <c r="S229" s="145">
        <v>0</v>
      </c>
      <c r="T229" s="146">
        <f t="shared" si="23"/>
        <v>0</v>
      </c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R229" s="147" t="s">
        <v>191</v>
      </c>
      <c r="AT229" s="147" t="s">
        <v>187</v>
      </c>
      <c r="AU229" s="147" t="s">
        <v>85</v>
      </c>
      <c r="AY229" s="15" t="s">
        <v>120</v>
      </c>
      <c r="BE229" s="148">
        <f t="shared" si="24"/>
        <v>0</v>
      </c>
      <c r="BF229" s="148">
        <f t="shared" si="25"/>
        <v>0</v>
      </c>
      <c r="BG229" s="148">
        <f t="shared" si="26"/>
        <v>0</v>
      </c>
      <c r="BH229" s="148">
        <f t="shared" si="27"/>
        <v>0</v>
      </c>
      <c r="BI229" s="148">
        <f t="shared" si="28"/>
        <v>0</v>
      </c>
      <c r="BJ229" s="15" t="s">
        <v>83</v>
      </c>
      <c r="BK229" s="148">
        <f t="shared" si="29"/>
        <v>0</v>
      </c>
      <c r="BL229" s="15" t="s">
        <v>125</v>
      </c>
      <c r="BM229" s="147" t="s">
        <v>742</v>
      </c>
    </row>
    <row r="230" spans="1:65" s="2" customFormat="1" ht="24.2" customHeight="1">
      <c r="A230" s="30"/>
      <c r="B230" s="135"/>
      <c r="C230" s="169" t="s">
        <v>743</v>
      </c>
      <c r="D230" s="169" t="s">
        <v>187</v>
      </c>
      <c r="E230" s="170" t="s">
        <v>744</v>
      </c>
      <c r="F230" s="171" t="s">
        <v>745</v>
      </c>
      <c r="G230" s="172" t="s">
        <v>417</v>
      </c>
      <c r="H230" s="173">
        <v>3</v>
      </c>
      <c r="I230" s="174"/>
      <c r="J230" s="175">
        <f t="shared" si="20"/>
        <v>0</v>
      </c>
      <c r="K230" s="171" t="s">
        <v>1</v>
      </c>
      <c r="L230" s="176"/>
      <c r="M230" s="177" t="s">
        <v>1</v>
      </c>
      <c r="N230" s="178" t="s">
        <v>40</v>
      </c>
      <c r="O230" s="56"/>
      <c r="P230" s="145">
        <f t="shared" si="21"/>
        <v>0</v>
      </c>
      <c r="Q230" s="145">
        <v>0</v>
      </c>
      <c r="R230" s="145">
        <f t="shared" si="22"/>
        <v>0</v>
      </c>
      <c r="S230" s="145">
        <v>0</v>
      </c>
      <c r="T230" s="146">
        <f t="shared" si="23"/>
        <v>0</v>
      </c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R230" s="147" t="s">
        <v>191</v>
      </c>
      <c r="AT230" s="147" t="s">
        <v>187</v>
      </c>
      <c r="AU230" s="147" t="s">
        <v>85</v>
      </c>
      <c r="AY230" s="15" t="s">
        <v>120</v>
      </c>
      <c r="BE230" s="148">
        <f t="shared" si="24"/>
        <v>0</v>
      </c>
      <c r="BF230" s="148">
        <f t="shared" si="25"/>
        <v>0</v>
      </c>
      <c r="BG230" s="148">
        <f t="shared" si="26"/>
        <v>0</v>
      </c>
      <c r="BH230" s="148">
        <f t="shared" si="27"/>
        <v>0</v>
      </c>
      <c r="BI230" s="148">
        <f t="shared" si="28"/>
        <v>0</v>
      </c>
      <c r="BJ230" s="15" t="s">
        <v>83</v>
      </c>
      <c r="BK230" s="148">
        <f t="shared" si="29"/>
        <v>0</v>
      </c>
      <c r="BL230" s="15" t="s">
        <v>125</v>
      </c>
      <c r="BM230" s="147" t="s">
        <v>746</v>
      </c>
    </row>
    <row r="231" spans="1:65" s="2" customFormat="1" ht="16.5" customHeight="1">
      <c r="A231" s="30"/>
      <c r="B231" s="135"/>
      <c r="C231" s="169" t="s">
        <v>747</v>
      </c>
      <c r="D231" s="169" t="s">
        <v>187</v>
      </c>
      <c r="E231" s="170" t="s">
        <v>748</v>
      </c>
      <c r="F231" s="171" t="s">
        <v>749</v>
      </c>
      <c r="G231" s="172" t="s">
        <v>417</v>
      </c>
      <c r="H231" s="173">
        <v>3</v>
      </c>
      <c r="I231" s="174"/>
      <c r="J231" s="175">
        <f t="shared" si="20"/>
        <v>0</v>
      </c>
      <c r="K231" s="171" t="s">
        <v>1</v>
      </c>
      <c r="L231" s="176"/>
      <c r="M231" s="177" t="s">
        <v>1</v>
      </c>
      <c r="N231" s="178" t="s">
        <v>40</v>
      </c>
      <c r="O231" s="56"/>
      <c r="P231" s="145">
        <f t="shared" si="21"/>
        <v>0</v>
      </c>
      <c r="Q231" s="145">
        <v>0</v>
      </c>
      <c r="R231" s="145">
        <f t="shared" si="22"/>
        <v>0</v>
      </c>
      <c r="S231" s="145">
        <v>0</v>
      </c>
      <c r="T231" s="146">
        <f t="shared" si="23"/>
        <v>0</v>
      </c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R231" s="147" t="s">
        <v>191</v>
      </c>
      <c r="AT231" s="147" t="s">
        <v>187</v>
      </c>
      <c r="AU231" s="147" t="s">
        <v>85</v>
      </c>
      <c r="AY231" s="15" t="s">
        <v>120</v>
      </c>
      <c r="BE231" s="148">
        <f t="shared" si="24"/>
        <v>0</v>
      </c>
      <c r="BF231" s="148">
        <f t="shared" si="25"/>
        <v>0</v>
      </c>
      <c r="BG231" s="148">
        <f t="shared" si="26"/>
        <v>0</v>
      </c>
      <c r="BH231" s="148">
        <f t="shared" si="27"/>
        <v>0</v>
      </c>
      <c r="BI231" s="148">
        <f t="shared" si="28"/>
        <v>0</v>
      </c>
      <c r="BJ231" s="15" t="s">
        <v>83</v>
      </c>
      <c r="BK231" s="148">
        <f t="shared" si="29"/>
        <v>0</v>
      </c>
      <c r="BL231" s="15" t="s">
        <v>125</v>
      </c>
      <c r="BM231" s="147" t="s">
        <v>750</v>
      </c>
    </row>
    <row r="232" spans="1:65" s="2" customFormat="1" ht="33" customHeight="1">
      <c r="A232" s="30"/>
      <c r="B232" s="135"/>
      <c r="C232" s="136" t="s">
        <v>751</v>
      </c>
      <c r="D232" s="136" t="s">
        <v>121</v>
      </c>
      <c r="E232" s="137" t="s">
        <v>752</v>
      </c>
      <c r="F232" s="138" t="s">
        <v>753</v>
      </c>
      <c r="G232" s="139" t="s">
        <v>417</v>
      </c>
      <c r="H232" s="140">
        <v>19</v>
      </c>
      <c r="I232" s="141"/>
      <c r="J232" s="142">
        <f t="shared" si="20"/>
        <v>0</v>
      </c>
      <c r="K232" s="138" t="s">
        <v>129</v>
      </c>
      <c r="L232" s="31"/>
      <c r="M232" s="143" t="s">
        <v>1</v>
      </c>
      <c r="N232" s="144" t="s">
        <v>40</v>
      </c>
      <c r="O232" s="56"/>
      <c r="P232" s="145">
        <f t="shared" si="21"/>
        <v>0</v>
      </c>
      <c r="Q232" s="145">
        <v>6.0000000000000002E-5</v>
      </c>
      <c r="R232" s="145">
        <f t="shared" si="22"/>
        <v>1.14E-3</v>
      </c>
      <c r="S232" s="145">
        <v>0</v>
      </c>
      <c r="T232" s="146">
        <f t="shared" si="23"/>
        <v>0</v>
      </c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R232" s="147" t="s">
        <v>125</v>
      </c>
      <c r="AT232" s="147" t="s">
        <v>121</v>
      </c>
      <c r="AU232" s="147" t="s">
        <v>85</v>
      </c>
      <c r="AY232" s="15" t="s">
        <v>120</v>
      </c>
      <c r="BE232" s="148">
        <f t="shared" si="24"/>
        <v>0</v>
      </c>
      <c r="BF232" s="148">
        <f t="shared" si="25"/>
        <v>0</v>
      </c>
      <c r="BG232" s="148">
        <f t="shared" si="26"/>
        <v>0</v>
      </c>
      <c r="BH232" s="148">
        <f t="shared" si="27"/>
        <v>0</v>
      </c>
      <c r="BI232" s="148">
        <f t="shared" si="28"/>
        <v>0</v>
      </c>
      <c r="BJ232" s="15" t="s">
        <v>83</v>
      </c>
      <c r="BK232" s="148">
        <f t="shared" si="29"/>
        <v>0</v>
      </c>
      <c r="BL232" s="15" t="s">
        <v>125</v>
      </c>
      <c r="BM232" s="147" t="s">
        <v>754</v>
      </c>
    </row>
    <row r="233" spans="1:65" s="13" customFormat="1" ht="11.25">
      <c r="B233" s="160"/>
      <c r="D233" s="161" t="s">
        <v>150</v>
      </c>
      <c r="E233" s="162" t="s">
        <v>1</v>
      </c>
      <c r="F233" s="163" t="s">
        <v>581</v>
      </c>
      <c r="H233" s="164">
        <v>17</v>
      </c>
      <c r="I233" s="165"/>
      <c r="L233" s="160"/>
      <c r="M233" s="166"/>
      <c r="N233" s="167"/>
      <c r="O233" s="167"/>
      <c r="P233" s="167"/>
      <c r="Q233" s="167"/>
      <c r="R233" s="167"/>
      <c r="S233" s="167"/>
      <c r="T233" s="168"/>
      <c r="AT233" s="162" t="s">
        <v>150</v>
      </c>
      <c r="AU233" s="162" t="s">
        <v>85</v>
      </c>
      <c r="AV233" s="13" t="s">
        <v>85</v>
      </c>
      <c r="AW233" s="13" t="s">
        <v>31</v>
      </c>
      <c r="AX233" s="13" t="s">
        <v>75</v>
      </c>
      <c r="AY233" s="162" t="s">
        <v>120</v>
      </c>
    </row>
    <row r="234" spans="1:65" s="13" customFormat="1" ht="11.25">
      <c r="B234" s="160"/>
      <c r="D234" s="161" t="s">
        <v>150</v>
      </c>
      <c r="E234" s="162" t="s">
        <v>1</v>
      </c>
      <c r="F234" s="163" t="s">
        <v>540</v>
      </c>
      <c r="H234" s="164">
        <v>2</v>
      </c>
      <c r="I234" s="165"/>
      <c r="L234" s="160"/>
      <c r="M234" s="166"/>
      <c r="N234" s="167"/>
      <c r="O234" s="167"/>
      <c r="P234" s="167"/>
      <c r="Q234" s="167"/>
      <c r="R234" s="167"/>
      <c r="S234" s="167"/>
      <c r="T234" s="168"/>
      <c r="AT234" s="162" t="s">
        <v>150</v>
      </c>
      <c r="AU234" s="162" t="s">
        <v>85</v>
      </c>
      <c r="AV234" s="13" t="s">
        <v>85</v>
      </c>
      <c r="AW234" s="13" t="s">
        <v>31</v>
      </c>
      <c r="AX234" s="13" t="s">
        <v>75</v>
      </c>
      <c r="AY234" s="162" t="s">
        <v>120</v>
      </c>
    </row>
    <row r="235" spans="1:65" s="2" customFormat="1" ht="21.75" customHeight="1">
      <c r="A235" s="30"/>
      <c r="B235" s="135"/>
      <c r="C235" s="169" t="s">
        <v>755</v>
      </c>
      <c r="D235" s="169" t="s">
        <v>187</v>
      </c>
      <c r="E235" s="170" t="s">
        <v>756</v>
      </c>
      <c r="F235" s="171" t="s">
        <v>757</v>
      </c>
      <c r="G235" s="172" t="s">
        <v>417</v>
      </c>
      <c r="H235" s="173">
        <v>57</v>
      </c>
      <c r="I235" s="174"/>
      <c r="J235" s="175">
        <f>ROUND(I235*H235,2)</f>
        <v>0</v>
      </c>
      <c r="K235" s="171" t="s">
        <v>129</v>
      </c>
      <c r="L235" s="176"/>
      <c r="M235" s="177" t="s">
        <v>1</v>
      </c>
      <c r="N235" s="178" t="s">
        <v>40</v>
      </c>
      <c r="O235" s="56"/>
      <c r="P235" s="145">
        <f>O235*H235</f>
        <v>0</v>
      </c>
      <c r="Q235" s="145">
        <v>7.0899999999999999E-3</v>
      </c>
      <c r="R235" s="145">
        <f>Q235*H235</f>
        <v>0.40412999999999999</v>
      </c>
      <c r="S235" s="145">
        <v>0</v>
      </c>
      <c r="T235" s="146">
        <f>S235*H235</f>
        <v>0</v>
      </c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R235" s="147" t="s">
        <v>191</v>
      </c>
      <c r="AT235" s="147" t="s">
        <v>187</v>
      </c>
      <c r="AU235" s="147" t="s">
        <v>85</v>
      </c>
      <c r="AY235" s="15" t="s">
        <v>120</v>
      </c>
      <c r="BE235" s="148">
        <f>IF(N235="základní",J235,0)</f>
        <v>0</v>
      </c>
      <c r="BF235" s="148">
        <f>IF(N235="snížená",J235,0)</f>
        <v>0</v>
      </c>
      <c r="BG235" s="148">
        <f>IF(N235="zákl. přenesená",J235,0)</f>
        <v>0</v>
      </c>
      <c r="BH235" s="148">
        <f>IF(N235="sníž. přenesená",J235,0)</f>
        <v>0</v>
      </c>
      <c r="BI235" s="148">
        <f>IF(N235="nulová",J235,0)</f>
        <v>0</v>
      </c>
      <c r="BJ235" s="15" t="s">
        <v>83</v>
      </c>
      <c r="BK235" s="148">
        <f>ROUND(I235*H235,2)</f>
        <v>0</v>
      </c>
      <c r="BL235" s="15" t="s">
        <v>125</v>
      </c>
      <c r="BM235" s="147" t="s">
        <v>758</v>
      </c>
    </row>
    <row r="236" spans="1:65" s="13" customFormat="1" ht="11.25">
      <c r="B236" s="160"/>
      <c r="D236" s="161" t="s">
        <v>150</v>
      </c>
      <c r="F236" s="163" t="s">
        <v>759</v>
      </c>
      <c r="H236" s="164">
        <v>57</v>
      </c>
      <c r="I236" s="165"/>
      <c r="L236" s="160"/>
      <c r="M236" s="166"/>
      <c r="N236" s="167"/>
      <c r="O236" s="167"/>
      <c r="P236" s="167"/>
      <c r="Q236" s="167"/>
      <c r="R236" s="167"/>
      <c r="S236" s="167"/>
      <c r="T236" s="168"/>
      <c r="AT236" s="162" t="s">
        <v>150</v>
      </c>
      <c r="AU236" s="162" t="s">
        <v>85</v>
      </c>
      <c r="AV236" s="13" t="s">
        <v>85</v>
      </c>
      <c r="AW236" s="13" t="s">
        <v>3</v>
      </c>
      <c r="AX236" s="13" t="s">
        <v>83</v>
      </c>
      <c r="AY236" s="162" t="s">
        <v>120</v>
      </c>
    </row>
    <row r="237" spans="1:65" s="2" customFormat="1" ht="33" customHeight="1">
      <c r="A237" s="30"/>
      <c r="B237" s="135"/>
      <c r="C237" s="169" t="s">
        <v>760</v>
      </c>
      <c r="D237" s="169" t="s">
        <v>187</v>
      </c>
      <c r="E237" s="170" t="s">
        <v>761</v>
      </c>
      <c r="F237" s="171" t="s">
        <v>762</v>
      </c>
      <c r="G237" s="172" t="s">
        <v>417</v>
      </c>
      <c r="H237" s="173">
        <v>228</v>
      </c>
      <c r="I237" s="174"/>
      <c r="J237" s="175">
        <f>ROUND(I237*H237,2)</f>
        <v>0</v>
      </c>
      <c r="K237" s="171" t="s">
        <v>1</v>
      </c>
      <c r="L237" s="176"/>
      <c r="M237" s="177" t="s">
        <v>1</v>
      </c>
      <c r="N237" s="178" t="s">
        <v>40</v>
      </c>
      <c r="O237" s="56"/>
      <c r="P237" s="145">
        <f>O237*H237</f>
        <v>0</v>
      </c>
      <c r="Q237" s="145">
        <v>0</v>
      </c>
      <c r="R237" s="145">
        <f>Q237*H237</f>
        <v>0</v>
      </c>
      <c r="S237" s="145">
        <v>0</v>
      </c>
      <c r="T237" s="146">
        <f>S237*H237</f>
        <v>0</v>
      </c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R237" s="147" t="s">
        <v>191</v>
      </c>
      <c r="AT237" s="147" t="s">
        <v>187</v>
      </c>
      <c r="AU237" s="147" t="s">
        <v>85</v>
      </c>
      <c r="AY237" s="15" t="s">
        <v>120</v>
      </c>
      <c r="BE237" s="148">
        <f>IF(N237="základní",J237,0)</f>
        <v>0</v>
      </c>
      <c r="BF237" s="148">
        <f>IF(N237="snížená",J237,0)</f>
        <v>0</v>
      </c>
      <c r="BG237" s="148">
        <f>IF(N237="zákl. přenesená",J237,0)</f>
        <v>0</v>
      </c>
      <c r="BH237" s="148">
        <f>IF(N237="sníž. přenesená",J237,0)</f>
        <v>0</v>
      </c>
      <c r="BI237" s="148">
        <f>IF(N237="nulová",J237,0)</f>
        <v>0</v>
      </c>
      <c r="BJ237" s="15" t="s">
        <v>83</v>
      </c>
      <c r="BK237" s="148">
        <f>ROUND(I237*H237,2)</f>
        <v>0</v>
      </c>
      <c r="BL237" s="15" t="s">
        <v>125</v>
      </c>
      <c r="BM237" s="147" t="s">
        <v>763</v>
      </c>
    </row>
    <row r="238" spans="1:65" s="13" customFormat="1" ht="11.25">
      <c r="B238" s="160"/>
      <c r="D238" s="161" t="s">
        <v>150</v>
      </c>
      <c r="E238" s="162" t="s">
        <v>1</v>
      </c>
      <c r="F238" s="163" t="s">
        <v>764</v>
      </c>
      <c r="H238" s="164">
        <v>204</v>
      </c>
      <c r="I238" s="165"/>
      <c r="L238" s="160"/>
      <c r="M238" s="166"/>
      <c r="N238" s="167"/>
      <c r="O238" s="167"/>
      <c r="P238" s="167"/>
      <c r="Q238" s="167"/>
      <c r="R238" s="167"/>
      <c r="S238" s="167"/>
      <c r="T238" s="168"/>
      <c r="AT238" s="162" t="s">
        <v>150</v>
      </c>
      <c r="AU238" s="162" t="s">
        <v>85</v>
      </c>
      <c r="AV238" s="13" t="s">
        <v>85</v>
      </c>
      <c r="AW238" s="13" t="s">
        <v>31</v>
      </c>
      <c r="AX238" s="13" t="s">
        <v>75</v>
      </c>
      <c r="AY238" s="162" t="s">
        <v>120</v>
      </c>
    </row>
    <row r="239" spans="1:65" s="13" customFormat="1" ht="11.25">
      <c r="B239" s="160"/>
      <c r="D239" s="161" t="s">
        <v>150</v>
      </c>
      <c r="E239" s="162" t="s">
        <v>1</v>
      </c>
      <c r="F239" s="163" t="s">
        <v>765</v>
      </c>
      <c r="H239" s="164">
        <v>24</v>
      </c>
      <c r="I239" s="165"/>
      <c r="L239" s="160"/>
      <c r="M239" s="166"/>
      <c r="N239" s="167"/>
      <c r="O239" s="167"/>
      <c r="P239" s="167"/>
      <c r="Q239" s="167"/>
      <c r="R239" s="167"/>
      <c r="S239" s="167"/>
      <c r="T239" s="168"/>
      <c r="AT239" s="162" t="s">
        <v>150</v>
      </c>
      <c r="AU239" s="162" t="s">
        <v>85</v>
      </c>
      <c r="AV239" s="13" t="s">
        <v>85</v>
      </c>
      <c r="AW239" s="13" t="s">
        <v>31</v>
      </c>
      <c r="AX239" s="13" t="s">
        <v>75</v>
      </c>
      <c r="AY239" s="162" t="s">
        <v>120</v>
      </c>
    </row>
    <row r="240" spans="1:65" s="2" customFormat="1" ht="24.2" customHeight="1">
      <c r="A240" s="30"/>
      <c r="B240" s="135"/>
      <c r="C240" s="136" t="s">
        <v>766</v>
      </c>
      <c r="D240" s="136" t="s">
        <v>121</v>
      </c>
      <c r="E240" s="137" t="s">
        <v>767</v>
      </c>
      <c r="F240" s="138" t="s">
        <v>768</v>
      </c>
      <c r="G240" s="139" t="s">
        <v>417</v>
      </c>
      <c r="H240" s="140">
        <v>53</v>
      </c>
      <c r="I240" s="141"/>
      <c r="J240" s="142">
        <f>ROUND(I240*H240,2)</f>
        <v>0</v>
      </c>
      <c r="K240" s="138" t="s">
        <v>129</v>
      </c>
      <c r="L240" s="31"/>
      <c r="M240" s="143" t="s">
        <v>1</v>
      </c>
      <c r="N240" s="144" t="s">
        <v>40</v>
      </c>
      <c r="O240" s="56"/>
      <c r="P240" s="145">
        <f>O240*H240</f>
        <v>0</v>
      </c>
      <c r="Q240" s="145">
        <v>0</v>
      </c>
      <c r="R240" s="145">
        <f>Q240*H240</f>
        <v>0</v>
      </c>
      <c r="S240" s="145">
        <v>0</v>
      </c>
      <c r="T240" s="146">
        <f>S240*H240</f>
        <v>0</v>
      </c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R240" s="147" t="s">
        <v>125</v>
      </c>
      <c r="AT240" s="147" t="s">
        <v>121</v>
      </c>
      <c r="AU240" s="147" t="s">
        <v>85</v>
      </c>
      <c r="AY240" s="15" t="s">
        <v>120</v>
      </c>
      <c r="BE240" s="148">
        <f>IF(N240="základní",J240,0)</f>
        <v>0</v>
      </c>
      <c r="BF240" s="148">
        <f>IF(N240="snížená",J240,0)</f>
        <v>0</v>
      </c>
      <c r="BG240" s="148">
        <f>IF(N240="zákl. přenesená",J240,0)</f>
        <v>0</v>
      </c>
      <c r="BH240" s="148">
        <f>IF(N240="sníž. přenesená",J240,0)</f>
        <v>0</v>
      </c>
      <c r="BI240" s="148">
        <f>IF(N240="nulová",J240,0)</f>
        <v>0</v>
      </c>
      <c r="BJ240" s="15" t="s">
        <v>83</v>
      </c>
      <c r="BK240" s="148">
        <f>ROUND(I240*H240,2)</f>
        <v>0</v>
      </c>
      <c r="BL240" s="15" t="s">
        <v>125</v>
      </c>
      <c r="BM240" s="147" t="s">
        <v>769</v>
      </c>
    </row>
    <row r="241" spans="1:65" s="13" customFormat="1" ht="11.25">
      <c r="B241" s="160"/>
      <c r="D241" s="161" t="s">
        <v>150</v>
      </c>
      <c r="E241" s="162" t="s">
        <v>1</v>
      </c>
      <c r="F241" s="163" t="s">
        <v>544</v>
      </c>
      <c r="H241" s="164">
        <v>53</v>
      </c>
      <c r="I241" s="165"/>
      <c r="L241" s="160"/>
      <c r="M241" s="166"/>
      <c r="N241" s="167"/>
      <c r="O241" s="167"/>
      <c r="P241" s="167"/>
      <c r="Q241" s="167"/>
      <c r="R241" s="167"/>
      <c r="S241" s="167"/>
      <c r="T241" s="168"/>
      <c r="AT241" s="162" t="s">
        <v>150</v>
      </c>
      <c r="AU241" s="162" t="s">
        <v>85</v>
      </c>
      <c r="AV241" s="13" t="s">
        <v>85</v>
      </c>
      <c r="AW241" s="13" t="s">
        <v>31</v>
      </c>
      <c r="AX241" s="13" t="s">
        <v>83</v>
      </c>
      <c r="AY241" s="162" t="s">
        <v>120</v>
      </c>
    </row>
    <row r="242" spans="1:65" s="2" customFormat="1" ht="16.5" customHeight="1">
      <c r="A242" s="30"/>
      <c r="B242" s="135"/>
      <c r="C242" s="169" t="s">
        <v>770</v>
      </c>
      <c r="D242" s="169" t="s">
        <v>187</v>
      </c>
      <c r="E242" s="170" t="s">
        <v>188</v>
      </c>
      <c r="F242" s="171" t="s">
        <v>771</v>
      </c>
      <c r="G242" s="172" t="s">
        <v>190</v>
      </c>
      <c r="H242" s="173">
        <v>5.2999999999999999E-2</v>
      </c>
      <c r="I242" s="174"/>
      <c r="J242" s="175">
        <f>ROUND(I242*H242,2)</f>
        <v>0</v>
      </c>
      <c r="K242" s="171" t="s">
        <v>129</v>
      </c>
      <c r="L242" s="176"/>
      <c r="M242" s="177" t="s">
        <v>1</v>
      </c>
      <c r="N242" s="178" t="s">
        <v>40</v>
      </c>
      <c r="O242" s="56"/>
      <c r="P242" s="145">
        <f>O242*H242</f>
        <v>0</v>
      </c>
      <c r="Q242" s="145">
        <v>1</v>
      </c>
      <c r="R242" s="145">
        <f>Q242*H242</f>
        <v>5.2999999999999999E-2</v>
      </c>
      <c r="S242" s="145">
        <v>0</v>
      </c>
      <c r="T242" s="146">
        <f>S242*H242</f>
        <v>0</v>
      </c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R242" s="147" t="s">
        <v>191</v>
      </c>
      <c r="AT242" s="147" t="s">
        <v>187</v>
      </c>
      <c r="AU242" s="147" t="s">
        <v>85</v>
      </c>
      <c r="AY242" s="15" t="s">
        <v>120</v>
      </c>
      <c r="BE242" s="148">
        <f>IF(N242="základní",J242,0)</f>
        <v>0</v>
      </c>
      <c r="BF242" s="148">
        <f>IF(N242="snížená",J242,0)</f>
        <v>0</v>
      </c>
      <c r="BG242" s="148">
        <f>IF(N242="zákl. přenesená",J242,0)</f>
        <v>0</v>
      </c>
      <c r="BH242" s="148">
        <f>IF(N242="sníž. přenesená",J242,0)</f>
        <v>0</v>
      </c>
      <c r="BI242" s="148">
        <f>IF(N242="nulová",J242,0)</f>
        <v>0</v>
      </c>
      <c r="BJ242" s="15" t="s">
        <v>83</v>
      </c>
      <c r="BK242" s="148">
        <f>ROUND(I242*H242,2)</f>
        <v>0</v>
      </c>
      <c r="BL242" s="15" t="s">
        <v>125</v>
      </c>
      <c r="BM242" s="147" t="s">
        <v>772</v>
      </c>
    </row>
    <row r="243" spans="1:65" s="13" customFormat="1" ht="11.25">
      <c r="B243" s="160"/>
      <c r="D243" s="161" t="s">
        <v>150</v>
      </c>
      <c r="F243" s="163" t="s">
        <v>773</v>
      </c>
      <c r="H243" s="164">
        <v>5.2999999999999999E-2</v>
      </c>
      <c r="I243" s="165"/>
      <c r="L243" s="160"/>
      <c r="M243" s="166"/>
      <c r="N243" s="167"/>
      <c r="O243" s="167"/>
      <c r="P243" s="167"/>
      <c r="Q243" s="167"/>
      <c r="R243" s="167"/>
      <c r="S243" s="167"/>
      <c r="T243" s="168"/>
      <c r="AT243" s="162" t="s">
        <v>150</v>
      </c>
      <c r="AU243" s="162" t="s">
        <v>85</v>
      </c>
      <c r="AV243" s="13" t="s">
        <v>85</v>
      </c>
      <c r="AW243" s="13" t="s">
        <v>3</v>
      </c>
      <c r="AX243" s="13" t="s">
        <v>83</v>
      </c>
      <c r="AY243" s="162" t="s">
        <v>120</v>
      </c>
    </row>
    <row r="244" spans="1:65" s="2" customFormat="1" ht="24.2" customHeight="1">
      <c r="A244" s="30"/>
      <c r="B244" s="135"/>
      <c r="C244" s="136" t="s">
        <v>774</v>
      </c>
      <c r="D244" s="136" t="s">
        <v>121</v>
      </c>
      <c r="E244" s="137" t="s">
        <v>775</v>
      </c>
      <c r="F244" s="138" t="s">
        <v>776</v>
      </c>
      <c r="G244" s="139" t="s">
        <v>417</v>
      </c>
      <c r="H244" s="140">
        <v>19</v>
      </c>
      <c r="I244" s="141"/>
      <c r="J244" s="142">
        <f>ROUND(I244*H244,2)</f>
        <v>0</v>
      </c>
      <c r="K244" s="138" t="s">
        <v>129</v>
      </c>
      <c r="L244" s="31"/>
      <c r="M244" s="143" t="s">
        <v>1</v>
      </c>
      <c r="N244" s="144" t="s">
        <v>40</v>
      </c>
      <c r="O244" s="56"/>
      <c r="P244" s="145">
        <f>O244*H244</f>
        <v>0</v>
      </c>
      <c r="Q244" s="145">
        <v>0</v>
      </c>
      <c r="R244" s="145">
        <f>Q244*H244</f>
        <v>0</v>
      </c>
      <c r="S244" s="145">
        <v>0</v>
      </c>
      <c r="T244" s="146">
        <f>S244*H244</f>
        <v>0</v>
      </c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R244" s="147" t="s">
        <v>125</v>
      </c>
      <c r="AT244" s="147" t="s">
        <v>121</v>
      </c>
      <c r="AU244" s="147" t="s">
        <v>85</v>
      </c>
      <c r="AY244" s="15" t="s">
        <v>120</v>
      </c>
      <c r="BE244" s="148">
        <f>IF(N244="základní",J244,0)</f>
        <v>0</v>
      </c>
      <c r="BF244" s="148">
        <f>IF(N244="snížená",J244,0)</f>
        <v>0</v>
      </c>
      <c r="BG244" s="148">
        <f>IF(N244="zákl. přenesená",J244,0)</f>
        <v>0</v>
      </c>
      <c r="BH244" s="148">
        <f>IF(N244="sníž. přenesená",J244,0)</f>
        <v>0</v>
      </c>
      <c r="BI244" s="148">
        <f>IF(N244="nulová",J244,0)</f>
        <v>0</v>
      </c>
      <c r="BJ244" s="15" t="s">
        <v>83</v>
      </c>
      <c r="BK244" s="148">
        <f>ROUND(I244*H244,2)</f>
        <v>0</v>
      </c>
      <c r="BL244" s="15" t="s">
        <v>125</v>
      </c>
      <c r="BM244" s="147" t="s">
        <v>777</v>
      </c>
    </row>
    <row r="245" spans="1:65" s="13" customFormat="1" ht="11.25">
      <c r="B245" s="160"/>
      <c r="D245" s="161" t="s">
        <v>150</v>
      </c>
      <c r="E245" s="162" t="s">
        <v>1</v>
      </c>
      <c r="F245" s="163" t="s">
        <v>581</v>
      </c>
      <c r="H245" s="164">
        <v>17</v>
      </c>
      <c r="I245" s="165"/>
      <c r="L245" s="160"/>
      <c r="M245" s="166"/>
      <c r="N245" s="167"/>
      <c r="O245" s="167"/>
      <c r="P245" s="167"/>
      <c r="Q245" s="167"/>
      <c r="R245" s="167"/>
      <c r="S245" s="167"/>
      <c r="T245" s="168"/>
      <c r="AT245" s="162" t="s">
        <v>150</v>
      </c>
      <c r="AU245" s="162" t="s">
        <v>85</v>
      </c>
      <c r="AV245" s="13" t="s">
        <v>85</v>
      </c>
      <c r="AW245" s="13" t="s">
        <v>31</v>
      </c>
      <c r="AX245" s="13" t="s">
        <v>75</v>
      </c>
      <c r="AY245" s="162" t="s">
        <v>120</v>
      </c>
    </row>
    <row r="246" spans="1:65" s="13" customFormat="1" ht="11.25">
      <c r="B246" s="160"/>
      <c r="D246" s="161" t="s">
        <v>150</v>
      </c>
      <c r="E246" s="162" t="s">
        <v>1</v>
      </c>
      <c r="F246" s="163" t="s">
        <v>540</v>
      </c>
      <c r="H246" s="164">
        <v>2</v>
      </c>
      <c r="I246" s="165"/>
      <c r="L246" s="160"/>
      <c r="M246" s="166"/>
      <c r="N246" s="167"/>
      <c r="O246" s="167"/>
      <c r="P246" s="167"/>
      <c r="Q246" s="167"/>
      <c r="R246" s="167"/>
      <c r="S246" s="167"/>
      <c r="T246" s="168"/>
      <c r="AT246" s="162" t="s">
        <v>150</v>
      </c>
      <c r="AU246" s="162" t="s">
        <v>85</v>
      </c>
      <c r="AV246" s="13" t="s">
        <v>85</v>
      </c>
      <c r="AW246" s="13" t="s">
        <v>31</v>
      </c>
      <c r="AX246" s="13" t="s">
        <v>75</v>
      </c>
      <c r="AY246" s="162" t="s">
        <v>120</v>
      </c>
    </row>
    <row r="247" spans="1:65" s="2" customFormat="1" ht="16.5" customHeight="1">
      <c r="A247" s="30"/>
      <c r="B247" s="135"/>
      <c r="C247" s="169" t="s">
        <v>778</v>
      </c>
      <c r="D247" s="169" t="s">
        <v>187</v>
      </c>
      <c r="E247" s="170" t="s">
        <v>188</v>
      </c>
      <c r="F247" s="171" t="s">
        <v>771</v>
      </c>
      <c r="G247" s="172" t="s">
        <v>190</v>
      </c>
      <c r="H247" s="173">
        <v>3.7999999999999999E-2</v>
      </c>
      <c r="I247" s="174"/>
      <c r="J247" s="175">
        <f>ROUND(I247*H247,2)</f>
        <v>0</v>
      </c>
      <c r="K247" s="171" t="s">
        <v>129</v>
      </c>
      <c r="L247" s="176"/>
      <c r="M247" s="177" t="s">
        <v>1</v>
      </c>
      <c r="N247" s="178" t="s">
        <v>40</v>
      </c>
      <c r="O247" s="56"/>
      <c r="P247" s="145">
        <f>O247*H247</f>
        <v>0</v>
      </c>
      <c r="Q247" s="145">
        <v>1</v>
      </c>
      <c r="R247" s="145">
        <f>Q247*H247</f>
        <v>3.7999999999999999E-2</v>
      </c>
      <c r="S247" s="145">
        <v>0</v>
      </c>
      <c r="T247" s="146">
        <f>S247*H247</f>
        <v>0</v>
      </c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R247" s="147" t="s">
        <v>191</v>
      </c>
      <c r="AT247" s="147" t="s">
        <v>187</v>
      </c>
      <c r="AU247" s="147" t="s">
        <v>85</v>
      </c>
      <c r="AY247" s="15" t="s">
        <v>120</v>
      </c>
      <c r="BE247" s="148">
        <f>IF(N247="základní",J247,0)</f>
        <v>0</v>
      </c>
      <c r="BF247" s="148">
        <f>IF(N247="snížená",J247,0)</f>
        <v>0</v>
      </c>
      <c r="BG247" s="148">
        <f>IF(N247="zákl. přenesená",J247,0)</f>
        <v>0</v>
      </c>
      <c r="BH247" s="148">
        <f>IF(N247="sníž. přenesená",J247,0)</f>
        <v>0</v>
      </c>
      <c r="BI247" s="148">
        <f>IF(N247="nulová",J247,0)</f>
        <v>0</v>
      </c>
      <c r="BJ247" s="15" t="s">
        <v>83</v>
      </c>
      <c r="BK247" s="148">
        <f>ROUND(I247*H247,2)</f>
        <v>0</v>
      </c>
      <c r="BL247" s="15" t="s">
        <v>125</v>
      </c>
      <c r="BM247" s="147" t="s">
        <v>779</v>
      </c>
    </row>
    <row r="248" spans="1:65" s="13" customFormat="1" ht="11.25">
      <c r="B248" s="160"/>
      <c r="D248" s="161" t="s">
        <v>150</v>
      </c>
      <c r="F248" s="163" t="s">
        <v>780</v>
      </c>
      <c r="H248" s="164">
        <v>3.7999999999999999E-2</v>
      </c>
      <c r="I248" s="165"/>
      <c r="L248" s="160"/>
      <c r="M248" s="166"/>
      <c r="N248" s="167"/>
      <c r="O248" s="167"/>
      <c r="P248" s="167"/>
      <c r="Q248" s="167"/>
      <c r="R248" s="167"/>
      <c r="S248" s="167"/>
      <c r="T248" s="168"/>
      <c r="AT248" s="162" t="s">
        <v>150</v>
      </c>
      <c r="AU248" s="162" t="s">
        <v>85</v>
      </c>
      <c r="AV248" s="13" t="s">
        <v>85</v>
      </c>
      <c r="AW248" s="13" t="s">
        <v>3</v>
      </c>
      <c r="AX248" s="13" t="s">
        <v>83</v>
      </c>
      <c r="AY248" s="162" t="s">
        <v>120</v>
      </c>
    </row>
    <row r="249" spans="1:65" s="2" customFormat="1" ht="24.2" customHeight="1">
      <c r="A249" s="30"/>
      <c r="B249" s="135"/>
      <c r="C249" s="136" t="s">
        <v>781</v>
      </c>
      <c r="D249" s="136" t="s">
        <v>121</v>
      </c>
      <c r="E249" s="137" t="s">
        <v>775</v>
      </c>
      <c r="F249" s="138" t="s">
        <v>776</v>
      </c>
      <c r="G249" s="139" t="s">
        <v>417</v>
      </c>
      <c r="H249" s="140">
        <v>74</v>
      </c>
      <c r="I249" s="141"/>
      <c r="J249" s="142">
        <f>ROUND(I249*H249,2)</f>
        <v>0</v>
      </c>
      <c r="K249" s="138" t="s">
        <v>129</v>
      </c>
      <c r="L249" s="31"/>
      <c r="M249" s="143" t="s">
        <v>1</v>
      </c>
      <c r="N249" s="144" t="s">
        <v>40</v>
      </c>
      <c r="O249" s="56"/>
      <c r="P249" s="145">
        <f>O249*H249</f>
        <v>0</v>
      </c>
      <c r="Q249" s="145">
        <v>0</v>
      </c>
      <c r="R249" s="145">
        <f>Q249*H249</f>
        <v>0</v>
      </c>
      <c r="S249" s="145">
        <v>0</v>
      </c>
      <c r="T249" s="146">
        <f>S249*H249</f>
        <v>0</v>
      </c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R249" s="147" t="s">
        <v>125</v>
      </c>
      <c r="AT249" s="147" t="s">
        <v>121</v>
      </c>
      <c r="AU249" s="147" t="s">
        <v>85</v>
      </c>
      <c r="AY249" s="15" t="s">
        <v>120</v>
      </c>
      <c r="BE249" s="148">
        <f>IF(N249="základní",J249,0)</f>
        <v>0</v>
      </c>
      <c r="BF249" s="148">
        <f>IF(N249="snížená",J249,0)</f>
        <v>0</v>
      </c>
      <c r="BG249" s="148">
        <f>IF(N249="zákl. přenesená",J249,0)</f>
        <v>0</v>
      </c>
      <c r="BH249" s="148">
        <f>IF(N249="sníž. přenesená",J249,0)</f>
        <v>0</v>
      </c>
      <c r="BI249" s="148">
        <f>IF(N249="nulová",J249,0)</f>
        <v>0</v>
      </c>
      <c r="BJ249" s="15" t="s">
        <v>83</v>
      </c>
      <c r="BK249" s="148">
        <f>ROUND(I249*H249,2)</f>
        <v>0</v>
      </c>
      <c r="BL249" s="15" t="s">
        <v>125</v>
      </c>
      <c r="BM249" s="147" t="s">
        <v>782</v>
      </c>
    </row>
    <row r="250" spans="1:65" s="13" customFormat="1" ht="11.25">
      <c r="B250" s="160"/>
      <c r="D250" s="161" t="s">
        <v>150</v>
      </c>
      <c r="E250" s="162" t="s">
        <v>1</v>
      </c>
      <c r="F250" s="163" t="s">
        <v>783</v>
      </c>
      <c r="H250" s="164">
        <v>74</v>
      </c>
      <c r="I250" s="165"/>
      <c r="L250" s="160"/>
      <c r="M250" s="166"/>
      <c r="N250" s="167"/>
      <c r="O250" s="167"/>
      <c r="P250" s="167"/>
      <c r="Q250" s="167"/>
      <c r="R250" s="167"/>
      <c r="S250" s="167"/>
      <c r="T250" s="168"/>
      <c r="AT250" s="162" t="s">
        <v>150</v>
      </c>
      <c r="AU250" s="162" t="s">
        <v>85</v>
      </c>
      <c r="AV250" s="13" t="s">
        <v>85</v>
      </c>
      <c r="AW250" s="13" t="s">
        <v>31</v>
      </c>
      <c r="AX250" s="13" t="s">
        <v>83</v>
      </c>
      <c r="AY250" s="162" t="s">
        <v>120</v>
      </c>
    </row>
    <row r="251" spans="1:65" s="2" customFormat="1" ht="16.5" customHeight="1">
      <c r="A251" s="30"/>
      <c r="B251" s="135"/>
      <c r="C251" s="169" t="s">
        <v>784</v>
      </c>
      <c r="D251" s="169" t="s">
        <v>187</v>
      </c>
      <c r="E251" s="170" t="s">
        <v>188</v>
      </c>
      <c r="F251" s="171" t="s">
        <v>771</v>
      </c>
      <c r="G251" s="172" t="s">
        <v>190</v>
      </c>
      <c r="H251" s="173">
        <v>0.14799999999999999</v>
      </c>
      <c r="I251" s="174"/>
      <c r="J251" s="175">
        <f>ROUND(I251*H251,2)</f>
        <v>0</v>
      </c>
      <c r="K251" s="171" t="s">
        <v>129</v>
      </c>
      <c r="L251" s="176"/>
      <c r="M251" s="177" t="s">
        <v>1</v>
      </c>
      <c r="N251" s="178" t="s">
        <v>40</v>
      </c>
      <c r="O251" s="56"/>
      <c r="P251" s="145">
        <f>O251*H251</f>
        <v>0</v>
      </c>
      <c r="Q251" s="145">
        <v>1</v>
      </c>
      <c r="R251" s="145">
        <f>Q251*H251</f>
        <v>0.14799999999999999</v>
      </c>
      <c r="S251" s="145">
        <v>0</v>
      </c>
      <c r="T251" s="146">
        <f>S251*H251</f>
        <v>0</v>
      </c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R251" s="147" t="s">
        <v>191</v>
      </c>
      <c r="AT251" s="147" t="s">
        <v>187</v>
      </c>
      <c r="AU251" s="147" t="s">
        <v>85</v>
      </c>
      <c r="AY251" s="15" t="s">
        <v>120</v>
      </c>
      <c r="BE251" s="148">
        <f>IF(N251="základní",J251,0)</f>
        <v>0</v>
      </c>
      <c r="BF251" s="148">
        <f>IF(N251="snížená",J251,0)</f>
        <v>0</v>
      </c>
      <c r="BG251" s="148">
        <f>IF(N251="zákl. přenesená",J251,0)</f>
        <v>0</v>
      </c>
      <c r="BH251" s="148">
        <f>IF(N251="sníž. přenesená",J251,0)</f>
        <v>0</v>
      </c>
      <c r="BI251" s="148">
        <f>IF(N251="nulová",J251,0)</f>
        <v>0</v>
      </c>
      <c r="BJ251" s="15" t="s">
        <v>83</v>
      </c>
      <c r="BK251" s="148">
        <f>ROUND(I251*H251,2)</f>
        <v>0</v>
      </c>
      <c r="BL251" s="15" t="s">
        <v>125</v>
      </c>
      <c r="BM251" s="147" t="s">
        <v>785</v>
      </c>
    </row>
    <row r="252" spans="1:65" s="13" customFormat="1" ht="11.25">
      <c r="B252" s="160"/>
      <c r="D252" s="161" t="s">
        <v>150</v>
      </c>
      <c r="F252" s="163" t="s">
        <v>786</v>
      </c>
      <c r="H252" s="164">
        <v>0.14799999999999999</v>
      </c>
      <c r="I252" s="165"/>
      <c r="L252" s="160"/>
      <c r="M252" s="166"/>
      <c r="N252" s="167"/>
      <c r="O252" s="167"/>
      <c r="P252" s="167"/>
      <c r="Q252" s="167"/>
      <c r="R252" s="167"/>
      <c r="S252" s="167"/>
      <c r="T252" s="168"/>
      <c r="AT252" s="162" t="s">
        <v>150</v>
      </c>
      <c r="AU252" s="162" t="s">
        <v>85</v>
      </c>
      <c r="AV252" s="13" t="s">
        <v>85</v>
      </c>
      <c r="AW252" s="13" t="s">
        <v>3</v>
      </c>
      <c r="AX252" s="13" t="s">
        <v>83</v>
      </c>
      <c r="AY252" s="162" t="s">
        <v>120</v>
      </c>
    </row>
    <row r="253" spans="1:65" s="2" customFormat="1" ht="24.2" customHeight="1">
      <c r="A253" s="30"/>
      <c r="B253" s="135"/>
      <c r="C253" s="136" t="s">
        <v>787</v>
      </c>
      <c r="D253" s="136" t="s">
        <v>121</v>
      </c>
      <c r="E253" s="137" t="s">
        <v>788</v>
      </c>
      <c r="F253" s="138" t="s">
        <v>789</v>
      </c>
      <c r="G253" s="139" t="s">
        <v>217</v>
      </c>
      <c r="H253" s="140">
        <v>19</v>
      </c>
      <c r="I253" s="141"/>
      <c r="J253" s="142">
        <f>ROUND(I253*H253,2)</f>
        <v>0</v>
      </c>
      <c r="K253" s="138" t="s">
        <v>129</v>
      </c>
      <c r="L253" s="31"/>
      <c r="M253" s="143" t="s">
        <v>1</v>
      </c>
      <c r="N253" s="144" t="s">
        <v>40</v>
      </c>
      <c r="O253" s="56"/>
      <c r="P253" s="145">
        <f>O253*H253</f>
        <v>0</v>
      </c>
      <c r="Q253" s="145">
        <v>3.0000000000000001E-5</v>
      </c>
      <c r="R253" s="145">
        <f>Q253*H253</f>
        <v>5.6999999999999998E-4</v>
      </c>
      <c r="S253" s="145">
        <v>0</v>
      </c>
      <c r="T253" s="146">
        <f>S253*H253</f>
        <v>0</v>
      </c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R253" s="147" t="s">
        <v>125</v>
      </c>
      <c r="AT253" s="147" t="s">
        <v>121</v>
      </c>
      <c r="AU253" s="147" t="s">
        <v>85</v>
      </c>
      <c r="AY253" s="15" t="s">
        <v>120</v>
      </c>
      <c r="BE253" s="148">
        <f>IF(N253="základní",J253,0)</f>
        <v>0</v>
      </c>
      <c r="BF253" s="148">
        <f>IF(N253="snížená",J253,0)</f>
        <v>0</v>
      </c>
      <c r="BG253" s="148">
        <f>IF(N253="zákl. přenesená",J253,0)</f>
        <v>0</v>
      </c>
      <c r="BH253" s="148">
        <f>IF(N253="sníž. přenesená",J253,0)</f>
        <v>0</v>
      </c>
      <c r="BI253" s="148">
        <f>IF(N253="nulová",J253,0)</f>
        <v>0</v>
      </c>
      <c r="BJ253" s="15" t="s">
        <v>83</v>
      </c>
      <c r="BK253" s="148">
        <f>ROUND(I253*H253,2)</f>
        <v>0</v>
      </c>
      <c r="BL253" s="15" t="s">
        <v>125</v>
      </c>
      <c r="BM253" s="147" t="s">
        <v>790</v>
      </c>
    </row>
    <row r="254" spans="1:65" s="13" customFormat="1" ht="11.25">
      <c r="B254" s="160"/>
      <c r="D254" s="161" t="s">
        <v>150</v>
      </c>
      <c r="E254" s="162" t="s">
        <v>1</v>
      </c>
      <c r="F254" s="163" t="s">
        <v>581</v>
      </c>
      <c r="H254" s="164">
        <v>17</v>
      </c>
      <c r="I254" s="165"/>
      <c r="L254" s="160"/>
      <c r="M254" s="166"/>
      <c r="N254" s="167"/>
      <c r="O254" s="167"/>
      <c r="P254" s="167"/>
      <c r="Q254" s="167"/>
      <c r="R254" s="167"/>
      <c r="S254" s="167"/>
      <c r="T254" s="168"/>
      <c r="AT254" s="162" t="s">
        <v>150</v>
      </c>
      <c r="AU254" s="162" t="s">
        <v>85</v>
      </c>
      <c r="AV254" s="13" t="s">
        <v>85</v>
      </c>
      <c r="AW254" s="13" t="s">
        <v>31</v>
      </c>
      <c r="AX254" s="13" t="s">
        <v>75</v>
      </c>
      <c r="AY254" s="162" t="s">
        <v>120</v>
      </c>
    </row>
    <row r="255" spans="1:65" s="13" customFormat="1" ht="11.25">
      <c r="B255" s="160"/>
      <c r="D255" s="161" t="s">
        <v>150</v>
      </c>
      <c r="E255" s="162" t="s">
        <v>1</v>
      </c>
      <c r="F255" s="163" t="s">
        <v>540</v>
      </c>
      <c r="H255" s="164">
        <v>2</v>
      </c>
      <c r="I255" s="165"/>
      <c r="L255" s="160"/>
      <c r="M255" s="166"/>
      <c r="N255" s="167"/>
      <c r="O255" s="167"/>
      <c r="P255" s="167"/>
      <c r="Q255" s="167"/>
      <c r="R255" s="167"/>
      <c r="S255" s="167"/>
      <c r="T255" s="168"/>
      <c r="AT255" s="162" t="s">
        <v>150</v>
      </c>
      <c r="AU255" s="162" t="s">
        <v>85</v>
      </c>
      <c r="AV255" s="13" t="s">
        <v>85</v>
      </c>
      <c r="AW255" s="13" t="s">
        <v>31</v>
      </c>
      <c r="AX255" s="13" t="s">
        <v>75</v>
      </c>
      <c r="AY255" s="162" t="s">
        <v>120</v>
      </c>
    </row>
    <row r="256" spans="1:65" s="2" customFormat="1" ht="16.5" customHeight="1">
      <c r="A256" s="30"/>
      <c r="B256" s="135"/>
      <c r="C256" s="169" t="s">
        <v>791</v>
      </c>
      <c r="D256" s="169" t="s">
        <v>187</v>
      </c>
      <c r="E256" s="170" t="s">
        <v>792</v>
      </c>
      <c r="F256" s="171" t="s">
        <v>793</v>
      </c>
      <c r="G256" s="172" t="s">
        <v>217</v>
      </c>
      <c r="H256" s="173">
        <v>20.9</v>
      </c>
      <c r="I256" s="174"/>
      <c r="J256" s="175">
        <f>ROUND(I256*H256,2)</f>
        <v>0</v>
      </c>
      <c r="K256" s="171" t="s">
        <v>129</v>
      </c>
      <c r="L256" s="176"/>
      <c r="M256" s="177" t="s">
        <v>1</v>
      </c>
      <c r="N256" s="178" t="s">
        <v>40</v>
      </c>
      <c r="O256" s="56"/>
      <c r="P256" s="145">
        <f>O256*H256</f>
        <v>0</v>
      </c>
      <c r="Q256" s="145">
        <v>5.0000000000000001E-4</v>
      </c>
      <c r="R256" s="145">
        <f>Q256*H256</f>
        <v>1.0449999999999999E-2</v>
      </c>
      <c r="S256" s="145">
        <v>0</v>
      </c>
      <c r="T256" s="146">
        <f>S256*H256</f>
        <v>0</v>
      </c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R256" s="147" t="s">
        <v>191</v>
      </c>
      <c r="AT256" s="147" t="s">
        <v>187</v>
      </c>
      <c r="AU256" s="147" t="s">
        <v>85</v>
      </c>
      <c r="AY256" s="15" t="s">
        <v>120</v>
      </c>
      <c r="BE256" s="148">
        <f>IF(N256="základní",J256,0)</f>
        <v>0</v>
      </c>
      <c r="BF256" s="148">
        <f>IF(N256="snížená",J256,0)</f>
        <v>0</v>
      </c>
      <c r="BG256" s="148">
        <f>IF(N256="zákl. přenesená",J256,0)</f>
        <v>0</v>
      </c>
      <c r="BH256" s="148">
        <f>IF(N256="sníž. přenesená",J256,0)</f>
        <v>0</v>
      </c>
      <c r="BI256" s="148">
        <f>IF(N256="nulová",J256,0)</f>
        <v>0</v>
      </c>
      <c r="BJ256" s="15" t="s">
        <v>83</v>
      </c>
      <c r="BK256" s="148">
        <f>ROUND(I256*H256,2)</f>
        <v>0</v>
      </c>
      <c r="BL256" s="15" t="s">
        <v>125</v>
      </c>
      <c r="BM256" s="147" t="s">
        <v>794</v>
      </c>
    </row>
    <row r="257" spans="1:65" s="13" customFormat="1" ht="11.25">
      <c r="B257" s="160"/>
      <c r="D257" s="161" t="s">
        <v>150</v>
      </c>
      <c r="F257" s="163" t="s">
        <v>795</v>
      </c>
      <c r="H257" s="164">
        <v>20.9</v>
      </c>
      <c r="I257" s="165"/>
      <c r="L257" s="160"/>
      <c r="M257" s="166"/>
      <c r="N257" s="167"/>
      <c r="O257" s="167"/>
      <c r="P257" s="167"/>
      <c r="Q257" s="167"/>
      <c r="R257" s="167"/>
      <c r="S257" s="167"/>
      <c r="T257" s="168"/>
      <c r="AT257" s="162" t="s">
        <v>150</v>
      </c>
      <c r="AU257" s="162" t="s">
        <v>85</v>
      </c>
      <c r="AV257" s="13" t="s">
        <v>85</v>
      </c>
      <c r="AW257" s="13" t="s">
        <v>3</v>
      </c>
      <c r="AX257" s="13" t="s">
        <v>83</v>
      </c>
      <c r="AY257" s="162" t="s">
        <v>120</v>
      </c>
    </row>
    <row r="258" spans="1:65" s="2" customFormat="1" ht="33" customHeight="1">
      <c r="A258" s="30"/>
      <c r="B258" s="135"/>
      <c r="C258" s="136" t="s">
        <v>796</v>
      </c>
      <c r="D258" s="136" t="s">
        <v>121</v>
      </c>
      <c r="E258" s="137" t="s">
        <v>797</v>
      </c>
      <c r="F258" s="138" t="s">
        <v>798</v>
      </c>
      <c r="G258" s="139" t="s">
        <v>217</v>
      </c>
      <c r="H258" s="140">
        <v>38</v>
      </c>
      <c r="I258" s="141"/>
      <c r="J258" s="142">
        <f>ROUND(I258*H258,2)</f>
        <v>0</v>
      </c>
      <c r="K258" s="138" t="s">
        <v>129</v>
      </c>
      <c r="L258" s="31"/>
      <c r="M258" s="143" t="s">
        <v>1</v>
      </c>
      <c r="N258" s="144" t="s">
        <v>40</v>
      </c>
      <c r="O258" s="56"/>
      <c r="P258" s="145">
        <f>O258*H258</f>
        <v>0</v>
      </c>
      <c r="Q258" s="145">
        <v>0</v>
      </c>
      <c r="R258" s="145">
        <f>Q258*H258</f>
        <v>0</v>
      </c>
      <c r="S258" s="145">
        <v>0</v>
      </c>
      <c r="T258" s="146">
        <f>S258*H258</f>
        <v>0</v>
      </c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R258" s="147" t="s">
        <v>125</v>
      </c>
      <c r="AT258" s="147" t="s">
        <v>121</v>
      </c>
      <c r="AU258" s="147" t="s">
        <v>85</v>
      </c>
      <c r="AY258" s="15" t="s">
        <v>120</v>
      </c>
      <c r="BE258" s="148">
        <f>IF(N258="základní",J258,0)</f>
        <v>0</v>
      </c>
      <c r="BF258" s="148">
        <f>IF(N258="snížená",J258,0)</f>
        <v>0</v>
      </c>
      <c r="BG258" s="148">
        <f>IF(N258="zákl. přenesená",J258,0)</f>
        <v>0</v>
      </c>
      <c r="BH258" s="148">
        <f>IF(N258="sníž. přenesená",J258,0)</f>
        <v>0</v>
      </c>
      <c r="BI258" s="148">
        <f>IF(N258="nulová",J258,0)</f>
        <v>0</v>
      </c>
      <c r="BJ258" s="15" t="s">
        <v>83</v>
      </c>
      <c r="BK258" s="148">
        <f>ROUND(I258*H258,2)</f>
        <v>0</v>
      </c>
      <c r="BL258" s="15" t="s">
        <v>125</v>
      </c>
      <c r="BM258" s="147" t="s">
        <v>799</v>
      </c>
    </row>
    <row r="259" spans="1:65" s="13" customFormat="1" ht="11.25">
      <c r="B259" s="160"/>
      <c r="D259" s="161" t="s">
        <v>150</v>
      </c>
      <c r="E259" s="162" t="s">
        <v>1</v>
      </c>
      <c r="F259" s="163" t="s">
        <v>800</v>
      </c>
      <c r="H259" s="164">
        <v>34</v>
      </c>
      <c r="I259" s="165"/>
      <c r="L259" s="160"/>
      <c r="M259" s="166"/>
      <c r="N259" s="167"/>
      <c r="O259" s="167"/>
      <c r="P259" s="167"/>
      <c r="Q259" s="167"/>
      <c r="R259" s="167"/>
      <c r="S259" s="167"/>
      <c r="T259" s="168"/>
      <c r="AT259" s="162" t="s">
        <v>150</v>
      </c>
      <c r="AU259" s="162" t="s">
        <v>85</v>
      </c>
      <c r="AV259" s="13" t="s">
        <v>85</v>
      </c>
      <c r="AW259" s="13" t="s">
        <v>31</v>
      </c>
      <c r="AX259" s="13" t="s">
        <v>75</v>
      </c>
      <c r="AY259" s="162" t="s">
        <v>120</v>
      </c>
    </row>
    <row r="260" spans="1:65" s="13" customFormat="1" ht="11.25">
      <c r="B260" s="160"/>
      <c r="D260" s="161" t="s">
        <v>150</v>
      </c>
      <c r="E260" s="162" t="s">
        <v>1</v>
      </c>
      <c r="F260" s="163" t="s">
        <v>801</v>
      </c>
      <c r="H260" s="164">
        <v>4</v>
      </c>
      <c r="I260" s="165"/>
      <c r="L260" s="160"/>
      <c r="M260" s="166"/>
      <c r="N260" s="167"/>
      <c r="O260" s="167"/>
      <c r="P260" s="167"/>
      <c r="Q260" s="167"/>
      <c r="R260" s="167"/>
      <c r="S260" s="167"/>
      <c r="T260" s="168"/>
      <c r="AT260" s="162" t="s">
        <v>150</v>
      </c>
      <c r="AU260" s="162" t="s">
        <v>85</v>
      </c>
      <c r="AV260" s="13" t="s">
        <v>85</v>
      </c>
      <c r="AW260" s="13" t="s">
        <v>31</v>
      </c>
      <c r="AX260" s="13" t="s">
        <v>75</v>
      </c>
      <c r="AY260" s="162" t="s">
        <v>120</v>
      </c>
    </row>
    <row r="261" spans="1:65" s="2" customFormat="1" ht="24.2" customHeight="1">
      <c r="A261" s="30"/>
      <c r="B261" s="135"/>
      <c r="C261" s="136" t="s">
        <v>802</v>
      </c>
      <c r="D261" s="136" t="s">
        <v>121</v>
      </c>
      <c r="E261" s="137" t="s">
        <v>803</v>
      </c>
      <c r="F261" s="138" t="s">
        <v>804</v>
      </c>
      <c r="G261" s="139" t="s">
        <v>148</v>
      </c>
      <c r="H261" s="140">
        <v>19</v>
      </c>
      <c r="I261" s="141"/>
      <c r="J261" s="142">
        <f>ROUND(I261*H261,2)</f>
        <v>0</v>
      </c>
      <c r="K261" s="138" t="s">
        <v>129</v>
      </c>
      <c r="L261" s="31"/>
      <c r="M261" s="143" t="s">
        <v>1</v>
      </c>
      <c r="N261" s="144" t="s">
        <v>40</v>
      </c>
      <c r="O261" s="56"/>
      <c r="P261" s="145">
        <f>O261*H261</f>
        <v>0</v>
      </c>
      <c r="Q261" s="145">
        <v>0</v>
      </c>
      <c r="R261" s="145">
        <f>Q261*H261</f>
        <v>0</v>
      </c>
      <c r="S261" s="145">
        <v>0</v>
      </c>
      <c r="T261" s="146">
        <f>S261*H261</f>
        <v>0</v>
      </c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R261" s="147" t="s">
        <v>125</v>
      </c>
      <c r="AT261" s="147" t="s">
        <v>121</v>
      </c>
      <c r="AU261" s="147" t="s">
        <v>85</v>
      </c>
      <c r="AY261" s="15" t="s">
        <v>120</v>
      </c>
      <c r="BE261" s="148">
        <f>IF(N261="základní",J261,0)</f>
        <v>0</v>
      </c>
      <c r="BF261" s="148">
        <f>IF(N261="snížená",J261,0)</f>
        <v>0</v>
      </c>
      <c r="BG261" s="148">
        <f>IF(N261="zákl. přenesená",J261,0)</f>
        <v>0</v>
      </c>
      <c r="BH261" s="148">
        <f>IF(N261="sníž. přenesená",J261,0)</f>
        <v>0</v>
      </c>
      <c r="BI261" s="148">
        <f>IF(N261="nulová",J261,0)</f>
        <v>0</v>
      </c>
      <c r="BJ261" s="15" t="s">
        <v>83</v>
      </c>
      <c r="BK261" s="148">
        <f>ROUND(I261*H261,2)</f>
        <v>0</v>
      </c>
      <c r="BL261" s="15" t="s">
        <v>125</v>
      </c>
      <c r="BM261" s="147" t="s">
        <v>805</v>
      </c>
    </row>
    <row r="262" spans="1:65" s="13" customFormat="1" ht="11.25">
      <c r="B262" s="160"/>
      <c r="D262" s="161" t="s">
        <v>150</v>
      </c>
      <c r="E262" s="162" t="s">
        <v>1</v>
      </c>
      <c r="F262" s="163" t="s">
        <v>581</v>
      </c>
      <c r="H262" s="164">
        <v>17</v>
      </c>
      <c r="I262" s="165"/>
      <c r="L262" s="160"/>
      <c r="M262" s="166"/>
      <c r="N262" s="167"/>
      <c r="O262" s="167"/>
      <c r="P262" s="167"/>
      <c r="Q262" s="167"/>
      <c r="R262" s="167"/>
      <c r="S262" s="167"/>
      <c r="T262" s="168"/>
      <c r="AT262" s="162" t="s">
        <v>150</v>
      </c>
      <c r="AU262" s="162" t="s">
        <v>85</v>
      </c>
      <c r="AV262" s="13" t="s">
        <v>85</v>
      </c>
      <c r="AW262" s="13" t="s">
        <v>31</v>
      </c>
      <c r="AX262" s="13" t="s">
        <v>75</v>
      </c>
      <c r="AY262" s="162" t="s">
        <v>120</v>
      </c>
    </row>
    <row r="263" spans="1:65" s="13" customFormat="1" ht="11.25">
      <c r="B263" s="160"/>
      <c r="D263" s="161" t="s">
        <v>150</v>
      </c>
      <c r="E263" s="162" t="s">
        <v>1</v>
      </c>
      <c r="F263" s="163" t="s">
        <v>540</v>
      </c>
      <c r="H263" s="164">
        <v>2</v>
      </c>
      <c r="I263" s="165"/>
      <c r="L263" s="160"/>
      <c r="M263" s="166"/>
      <c r="N263" s="167"/>
      <c r="O263" s="167"/>
      <c r="P263" s="167"/>
      <c r="Q263" s="167"/>
      <c r="R263" s="167"/>
      <c r="S263" s="167"/>
      <c r="T263" s="168"/>
      <c r="AT263" s="162" t="s">
        <v>150</v>
      </c>
      <c r="AU263" s="162" t="s">
        <v>85</v>
      </c>
      <c r="AV263" s="13" t="s">
        <v>85</v>
      </c>
      <c r="AW263" s="13" t="s">
        <v>31</v>
      </c>
      <c r="AX263" s="13" t="s">
        <v>75</v>
      </c>
      <c r="AY263" s="162" t="s">
        <v>120</v>
      </c>
    </row>
    <row r="264" spans="1:65" s="2" customFormat="1" ht="24.2" customHeight="1">
      <c r="A264" s="30"/>
      <c r="B264" s="135"/>
      <c r="C264" s="136" t="s">
        <v>806</v>
      </c>
      <c r="D264" s="136" t="s">
        <v>121</v>
      </c>
      <c r="E264" s="137" t="s">
        <v>803</v>
      </c>
      <c r="F264" s="138" t="s">
        <v>804</v>
      </c>
      <c r="G264" s="139" t="s">
        <v>148</v>
      </c>
      <c r="H264" s="140">
        <v>3.75</v>
      </c>
      <c r="I264" s="141"/>
      <c r="J264" s="142">
        <f>ROUND(I264*H264,2)</f>
        <v>0</v>
      </c>
      <c r="K264" s="138" t="s">
        <v>129</v>
      </c>
      <c r="L264" s="31"/>
      <c r="M264" s="143" t="s">
        <v>1</v>
      </c>
      <c r="N264" s="144" t="s">
        <v>40</v>
      </c>
      <c r="O264" s="56"/>
      <c r="P264" s="145">
        <f>O264*H264</f>
        <v>0</v>
      </c>
      <c r="Q264" s="145">
        <v>0</v>
      </c>
      <c r="R264" s="145">
        <f>Q264*H264</f>
        <v>0</v>
      </c>
      <c r="S264" s="145">
        <v>0</v>
      </c>
      <c r="T264" s="146">
        <f>S264*H264</f>
        <v>0</v>
      </c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R264" s="147" t="s">
        <v>125</v>
      </c>
      <c r="AT264" s="147" t="s">
        <v>121</v>
      </c>
      <c r="AU264" s="147" t="s">
        <v>85</v>
      </c>
      <c r="AY264" s="15" t="s">
        <v>120</v>
      </c>
      <c r="BE264" s="148">
        <f>IF(N264="základní",J264,0)</f>
        <v>0</v>
      </c>
      <c r="BF264" s="148">
        <f>IF(N264="snížená",J264,0)</f>
        <v>0</v>
      </c>
      <c r="BG264" s="148">
        <f>IF(N264="zákl. přenesená",J264,0)</f>
        <v>0</v>
      </c>
      <c r="BH264" s="148">
        <f>IF(N264="sníž. přenesená",J264,0)</f>
        <v>0</v>
      </c>
      <c r="BI264" s="148">
        <f>IF(N264="nulová",J264,0)</f>
        <v>0</v>
      </c>
      <c r="BJ264" s="15" t="s">
        <v>83</v>
      </c>
      <c r="BK264" s="148">
        <f>ROUND(I264*H264,2)</f>
        <v>0</v>
      </c>
      <c r="BL264" s="15" t="s">
        <v>125</v>
      </c>
      <c r="BM264" s="147" t="s">
        <v>807</v>
      </c>
    </row>
    <row r="265" spans="1:65" s="13" customFormat="1" ht="11.25">
      <c r="B265" s="160"/>
      <c r="D265" s="161" t="s">
        <v>150</v>
      </c>
      <c r="E265" s="162" t="s">
        <v>1</v>
      </c>
      <c r="F265" s="163" t="s">
        <v>808</v>
      </c>
      <c r="H265" s="164">
        <v>3.75</v>
      </c>
      <c r="I265" s="165"/>
      <c r="L265" s="160"/>
      <c r="M265" s="166"/>
      <c r="N265" s="167"/>
      <c r="O265" s="167"/>
      <c r="P265" s="167"/>
      <c r="Q265" s="167"/>
      <c r="R265" s="167"/>
      <c r="S265" s="167"/>
      <c r="T265" s="168"/>
      <c r="AT265" s="162" t="s">
        <v>150</v>
      </c>
      <c r="AU265" s="162" t="s">
        <v>85</v>
      </c>
      <c r="AV265" s="13" t="s">
        <v>85</v>
      </c>
      <c r="AW265" s="13" t="s">
        <v>31</v>
      </c>
      <c r="AX265" s="13" t="s">
        <v>83</v>
      </c>
      <c r="AY265" s="162" t="s">
        <v>120</v>
      </c>
    </row>
    <row r="266" spans="1:65" s="2" customFormat="1" ht="24.2" customHeight="1">
      <c r="A266" s="30"/>
      <c r="B266" s="135"/>
      <c r="C266" s="136" t="s">
        <v>809</v>
      </c>
      <c r="D266" s="136" t="s">
        <v>121</v>
      </c>
      <c r="E266" s="137" t="s">
        <v>803</v>
      </c>
      <c r="F266" s="138" t="s">
        <v>804</v>
      </c>
      <c r="G266" s="139" t="s">
        <v>148</v>
      </c>
      <c r="H266" s="140">
        <v>2.65</v>
      </c>
      <c r="I266" s="141"/>
      <c r="J266" s="142">
        <f>ROUND(I266*H266,2)</f>
        <v>0</v>
      </c>
      <c r="K266" s="138" t="s">
        <v>129</v>
      </c>
      <c r="L266" s="31"/>
      <c r="M266" s="143" t="s">
        <v>1</v>
      </c>
      <c r="N266" s="144" t="s">
        <v>40</v>
      </c>
      <c r="O266" s="56"/>
      <c r="P266" s="145">
        <f>O266*H266</f>
        <v>0</v>
      </c>
      <c r="Q266" s="145">
        <v>0</v>
      </c>
      <c r="R266" s="145">
        <f>Q266*H266</f>
        <v>0</v>
      </c>
      <c r="S266" s="145">
        <v>0</v>
      </c>
      <c r="T266" s="146">
        <f>S266*H266</f>
        <v>0</v>
      </c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R266" s="147" t="s">
        <v>125</v>
      </c>
      <c r="AT266" s="147" t="s">
        <v>121</v>
      </c>
      <c r="AU266" s="147" t="s">
        <v>85</v>
      </c>
      <c r="AY266" s="15" t="s">
        <v>120</v>
      </c>
      <c r="BE266" s="148">
        <f>IF(N266="základní",J266,0)</f>
        <v>0</v>
      </c>
      <c r="BF266" s="148">
        <f>IF(N266="snížená",J266,0)</f>
        <v>0</v>
      </c>
      <c r="BG266" s="148">
        <f>IF(N266="zákl. přenesená",J266,0)</f>
        <v>0</v>
      </c>
      <c r="BH266" s="148">
        <f>IF(N266="sníž. přenesená",J266,0)</f>
        <v>0</v>
      </c>
      <c r="BI266" s="148">
        <f>IF(N266="nulová",J266,0)</f>
        <v>0</v>
      </c>
      <c r="BJ266" s="15" t="s">
        <v>83</v>
      </c>
      <c r="BK266" s="148">
        <f>ROUND(I266*H266,2)</f>
        <v>0</v>
      </c>
      <c r="BL266" s="15" t="s">
        <v>125</v>
      </c>
      <c r="BM266" s="147" t="s">
        <v>810</v>
      </c>
    </row>
    <row r="267" spans="1:65" s="13" customFormat="1" ht="11.25">
      <c r="B267" s="160"/>
      <c r="D267" s="161" t="s">
        <v>150</v>
      </c>
      <c r="E267" s="162" t="s">
        <v>1</v>
      </c>
      <c r="F267" s="163" t="s">
        <v>811</v>
      </c>
      <c r="H267" s="164">
        <v>2.65</v>
      </c>
      <c r="I267" s="165"/>
      <c r="L267" s="160"/>
      <c r="M267" s="166"/>
      <c r="N267" s="167"/>
      <c r="O267" s="167"/>
      <c r="P267" s="167"/>
      <c r="Q267" s="167"/>
      <c r="R267" s="167"/>
      <c r="S267" s="167"/>
      <c r="T267" s="168"/>
      <c r="AT267" s="162" t="s">
        <v>150</v>
      </c>
      <c r="AU267" s="162" t="s">
        <v>85</v>
      </c>
      <c r="AV267" s="13" t="s">
        <v>85</v>
      </c>
      <c r="AW267" s="13" t="s">
        <v>31</v>
      </c>
      <c r="AX267" s="13" t="s">
        <v>83</v>
      </c>
      <c r="AY267" s="162" t="s">
        <v>120</v>
      </c>
    </row>
    <row r="268" spans="1:65" s="2" customFormat="1" ht="37.9" customHeight="1">
      <c r="A268" s="30"/>
      <c r="B268" s="135"/>
      <c r="C268" s="136" t="s">
        <v>812</v>
      </c>
      <c r="D268" s="136" t="s">
        <v>121</v>
      </c>
      <c r="E268" s="137" t="s">
        <v>813</v>
      </c>
      <c r="F268" s="138" t="s">
        <v>814</v>
      </c>
      <c r="G268" s="139" t="s">
        <v>217</v>
      </c>
      <c r="H268" s="140">
        <v>230</v>
      </c>
      <c r="I268" s="141"/>
      <c r="J268" s="142">
        <f>ROUND(I268*H268,2)</f>
        <v>0</v>
      </c>
      <c r="K268" s="138" t="s">
        <v>129</v>
      </c>
      <c r="L268" s="31"/>
      <c r="M268" s="143" t="s">
        <v>1</v>
      </c>
      <c r="N268" s="144" t="s">
        <v>40</v>
      </c>
      <c r="O268" s="56"/>
      <c r="P268" s="145">
        <f>O268*H268</f>
        <v>0</v>
      </c>
      <c r="Q268" s="145">
        <v>0.27</v>
      </c>
      <c r="R268" s="145">
        <f>Q268*H268</f>
        <v>62.1</v>
      </c>
      <c r="S268" s="145">
        <v>0</v>
      </c>
      <c r="T268" s="146">
        <f>S268*H268</f>
        <v>0</v>
      </c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R268" s="147" t="s">
        <v>125</v>
      </c>
      <c r="AT268" s="147" t="s">
        <v>121</v>
      </c>
      <c r="AU268" s="147" t="s">
        <v>85</v>
      </c>
      <c r="AY268" s="15" t="s">
        <v>120</v>
      </c>
      <c r="BE268" s="148">
        <f>IF(N268="základní",J268,0)</f>
        <v>0</v>
      </c>
      <c r="BF268" s="148">
        <f>IF(N268="snížená",J268,0)</f>
        <v>0</v>
      </c>
      <c r="BG268" s="148">
        <f>IF(N268="zákl. přenesená",J268,0)</f>
        <v>0</v>
      </c>
      <c r="BH268" s="148">
        <f>IF(N268="sníž. přenesená",J268,0)</f>
        <v>0</v>
      </c>
      <c r="BI268" s="148">
        <f>IF(N268="nulová",J268,0)</f>
        <v>0</v>
      </c>
      <c r="BJ268" s="15" t="s">
        <v>83</v>
      </c>
      <c r="BK268" s="148">
        <f>ROUND(I268*H268,2)</f>
        <v>0</v>
      </c>
      <c r="BL268" s="15" t="s">
        <v>125</v>
      </c>
      <c r="BM268" s="147" t="s">
        <v>815</v>
      </c>
    </row>
    <row r="269" spans="1:65" s="13" customFormat="1" ht="11.25">
      <c r="B269" s="160"/>
      <c r="D269" s="161" t="s">
        <v>150</v>
      </c>
      <c r="E269" s="162" t="s">
        <v>1</v>
      </c>
      <c r="F269" s="163" t="s">
        <v>816</v>
      </c>
      <c r="H269" s="164">
        <v>230</v>
      </c>
      <c r="I269" s="165"/>
      <c r="L269" s="160"/>
      <c r="M269" s="166"/>
      <c r="N269" s="167"/>
      <c r="O269" s="167"/>
      <c r="P269" s="167"/>
      <c r="Q269" s="167"/>
      <c r="R269" s="167"/>
      <c r="S269" s="167"/>
      <c r="T269" s="168"/>
      <c r="AT269" s="162" t="s">
        <v>150</v>
      </c>
      <c r="AU269" s="162" t="s">
        <v>85</v>
      </c>
      <c r="AV269" s="13" t="s">
        <v>85</v>
      </c>
      <c r="AW269" s="13" t="s">
        <v>31</v>
      </c>
      <c r="AX269" s="13" t="s">
        <v>83</v>
      </c>
      <c r="AY269" s="162" t="s">
        <v>120</v>
      </c>
    </row>
    <row r="270" spans="1:65" s="2" customFormat="1" ht="24.2" customHeight="1">
      <c r="A270" s="30"/>
      <c r="B270" s="135"/>
      <c r="C270" s="136" t="s">
        <v>817</v>
      </c>
      <c r="D270" s="136" t="s">
        <v>121</v>
      </c>
      <c r="E270" s="137" t="s">
        <v>818</v>
      </c>
      <c r="F270" s="138" t="s">
        <v>819</v>
      </c>
      <c r="G270" s="139" t="s">
        <v>217</v>
      </c>
      <c r="H270" s="140">
        <v>19</v>
      </c>
      <c r="I270" s="141"/>
      <c r="J270" s="142">
        <f>ROUND(I270*H270,2)</f>
        <v>0</v>
      </c>
      <c r="K270" s="138" t="s">
        <v>129</v>
      </c>
      <c r="L270" s="31"/>
      <c r="M270" s="143" t="s">
        <v>1</v>
      </c>
      <c r="N270" s="144" t="s">
        <v>40</v>
      </c>
      <c r="O270" s="56"/>
      <c r="P270" s="145">
        <f>O270*H270</f>
        <v>0</v>
      </c>
      <c r="Q270" s="145">
        <v>0</v>
      </c>
      <c r="R270" s="145">
        <f>Q270*H270</f>
        <v>0</v>
      </c>
      <c r="S270" s="145">
        <v>0</v>
      </c>
      <c r="T270" s="146">
        <f>S270*H270</f>
        <v>0</v>
      </c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R270" s="147" t="s">
        <v>125</v>
      </c>
      <c r="AT270" s="147" t="s">
        <v>121</v>
      </c>
      <c r="AU270" s="147" t="s">
        <v>85</v>
      </c>
      <c r="AY270" s="15" t="s">
        <v>120</v>
      </c>
      <c r="BE270" s="148">
        <f>IF(N270="základní",J270,0)</f>
        <v>0</v>
      </c>
      <c r="BF270" s="148">
        <f>IF(N270="snížená",J270,0)</f>
        <v>0</v>
      </c>
      <c r="BG270" s="148">
        <f>IF(N270="zákl. přenesená",J270,0)</f>
        <v>0</v>
      </c>
      <c r="BH270" s="148">
        <f>IF(N270="sníž. přenesená",J270,0)</f>
        <v>0</v>
      </c>
      <c r="BI270" s="148">
        <f>IF(N270="nulová",J270,0)</f>
        <v>0</v>
      </c>
      <c r="BJ270" s="15" t="s">
        <v>83</v>
      </c>
      <c r="BK270" s="148">
        <f>ROUND(I270*H270,2)</f>
        <v>0</v>
      </c>
      <c r="BL270" s="15" t="s">
        <v>125</v>
      </c>
      <c r="BM270" s="147" t="s">
        <v>820</v>
      </c>
    </row>
    <row r="271" spans="1:65" s="13" customFormat="1" ht="11.25">
      <c r="B271" s="160"/>
      <c r="D271" s="161" t="s">
        <v>150</v>
      </c>
      <c r="E271" s="162" t="s">
        <v>1</v>
      </c>
      <c r="F271" s="163" t="s">
        <v>581</v>
      </c>
      <c r="H271" s="164">
        <v>17</v>
      </c>
      <c r="I271" s="165"/>
      <c r="L271" s="160"/>
      <c r="M271" s="166"/>
      <c r="N271" s="167"/>
      <c r="O271" s="167"/>
      <c r="P271" s="167"/>
      <c r="Q271" s="167"/>
      <c r="R271" s="167"/>
      <c r="S271" s="167"/>
      <c r="T271" s="168"/>
      <c r="AT271" s="162" t="s">
        <v>150</v>
      </c>
      <c r="AU271" s="162" t="s">
        <v>85</v>
      </c>
      <c r="AV271" s="13" t="s">
        <v>85</v>
      </c>
      <c r="AW271" s="13" t="s">
        <v>31</v>
      </c>
      <c r="AX271" s="13" t="s">
        <v>75</v>
      </c>
      <c r="AY271" s="162" t="s">
        <v>120</v>
      </c>
    </row>
    <row r="272" spans="1:65" s="13" customFormat="1" ht="11.25">
      <c r="B272" s="160"/>
      <c r="D272" s="161" t="s">
        <v>150</v>
      </c>
      <c r="E272" s="162" t="s">
        <v>1</v>
      </c>
      <c r="F272" s="163" t="s">
        <v>540</v>
      </c>
      <c r="H272" s="164">
        <v>2</v>
      </c>
      <c r="I272" s="165"/>
      <c r="L272" s="160"/>
      <c r="M272" s="166"/>
      <c r="N272" s="167"/>
      <c r="O272" s="167"/>
      <c r="P272" s="167"/>
      <c r="Q272" s="167"/>
      <c r="R272" s="167"/>
      <c r="S272" s="167"/>
      <c r="T272" s="168"/>
      <c r="AT272" s="162" t="s">
        <v>150</v>
      </c>
      <c r="AU272" s="162" t="s">
        <v>85</v>
      </c>
      <c r="AV272" s="13" t="s">
        <v>85</v>
      </c>
      <c r="AW272" s="13" t="s">
        <v>31</v>
      </c>
      <c r="AX272" s="13" t="s">
        <v>75</v>
      </c>
      <c r="AY272" s="162" t="s">
        <v>120</v>
      </c>
    </row>
    <row r="273" spans="1:65" s="2" customFormat="1" ht="16.5" customHeight="1">
      <c r="A273" s="30"/>
      <c r="B273" s="135"/>
      <c r="C273" s="169" t="s">
        <v>821</v>
      </c>
      <c r="D273" s="169" t="s">
        <v>187</v>
      </c>
      <c r="E273" s="170" t="s">
        <v>822</v>
      </c>
      <c r="F273" s="171" t="s">
        <v>823</v>
      </c>
      <c r="G273" s="172" t="s">
        <v>148</v>
      </c>
      <c r="H273" s="173">
        <v>2.907</v>
      </c>
      <c r="I273" s="174"/>
      <c r="J273" s="175">
        <f>ROUND(I273*H273,2)</f>
        <v>0</v>
      </c>
      <c r="K273" s="171" t="s">
        <v>129</v>
      </c>
      <c r="L273" s="176"/>
      <c r="M273" s="177" t="s">
        <v>1</v>
      </c>
      <c r="N273" s="178" t="s">
        <v>40</v>
      </c>
      <c r="O273" s="56"/>
      <c r="P273" s="145">
        <f>O273*H273</f>
        <v>0</v>
      </c>
      <c r="Q273" s="145">
        <v>0.2</v>
      </c>
      <c r="R273" s="145">
        <f>Q273*H273</f>
        <v>0.58140000000000003</v>
      </c>
      <c r="S273" s="145">
        <v>0</v>
      </c>
      <c r="T273" s="146">
        <f>S273*H273</f>
        <v>0</v>
      </c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R273" s="147" t="s">
        <v>191</v>
      </c>
      <c r="AT273" s="147" t="s">
        <v>187</v>
      </c>
      <c r="AU273" s="147" t="s">
        <v>85</v>
      </c>
      <c r="AY273" s="15" t="s">
        <v>120</v>
      </c>
      <c r="BE273" s="148">
        <f>IF(N273="základní",J273,0)</f>
        <v>0</v>
      </c>
      <c r="BF273" s="148">
        <f>IF(N273="snížená",J273,0)</f>
        <v>0</v>
      </c>
      <c r="BG273" s="148">
        <f>IF(N273="zákl. přenesená",J273,0)</f>
        <v>0</v>
      </c>
      <c r="BH273" s="148">
        <f>IF(N273="sníž. přenesená",J273,0)</f>
        <v>0</v>
      </c>
      <c r="BI273" s="148">
        <f>IF(N273="nulová",J273,0)</f>
        <v>0</v>
      </c>
      <c r="BJ273" s="15" t="s">
        <v>83</v>
      </c>
      <c r="BK273" s="148">
        <f>ROUND(I273*H273,2)</f>
        <v>0</v>
      </c>
      <c r="BL273" s="15" t="s">
        <v>125</v>
      </c>
      <c r="BM273" s="147" t="s">
        <v>824</v>
      </c>
    </row>
    <row r="274" spans="1:65" s="13" customFormat="1" ht="11.25">
      <c r="B274" s="160"/>
      <c r="D274" s="161" t="s">
        <v>150</v>
      </c>
      <c r="F274" s="163" t="s">
        <v>825</v>
      </c>
      <c r="H274" s="164">
        <v>2.907</v>
      </c>
      <c r="I274" s="165"/>
      <c r="L274" s="160"/>
      <c r="M274" s="166"/>
      <c r="N274" s="167"/>
      <c r="O274" s="167"/>
      <c r="P274" s="167"/>
      <c r="Q274" s="167"/>
      <c r="R274" s="167"/>
      <c r="S274" s="167"/>
      <c r="T274" s="168"/>
      <c r="AT274" s="162" t="s">
        <v>150</v>
      </c>
      <c r="AU274" s="162" t="s">
        <v>85</v>
      </c>
      <c r="AV274" s="13" t="s">
        <v>85</v>
      </c>
      <c r="AW274" s="13" t="s">
        <v>3</v>
      </c>
      <c r="AX274" s="13" t="s">
        <v>83</v>
      </c>
      <c r="AY274" s="162" t="s">
        <v>120</v>
      </c>
    </row>
    <row r="275" spans="1:65" s="2" customFormat="1" ht="24.2" customHeight="1">
      <c r="A275" s="30"/>
      <c r="B275" s="135"/>
      <c r="C275" s="136" t="s">
        <v>826</v>
      </c>
      <c r="D275" s="136" t="s">
        <v>121</v>
      </c>
      <c r="E275" s="137" t="s">
        <v>818</v>
      </c>
      <c r="F275" s="138" t="s">
        <v>819</v>
      </c>
      <c r="G275" s="139" t="s">
        <v>217</v>
      </c>
      <c r="H275" s="140">
        <v>30</v>
      </c>
      <c r="I275" s="141"/>
      <c r="J275" s="142">
        <f>ROUND(I275*H275,2)</f>
        <v>0</v>
      </c>
      <c r="K275" s="138" t="s">
        <v>129</v>
      </c>
      <c r="L275" s="31"/>
      <c r="M275" s="143" t="s">
        <v>1</v>
      </c>
      <c r="N275" s="144" t="s">
        <v>40</v>
      </c>
      <c r="O275" s="56"/>
      <c r="P275" s="145">
        <f>O275*H275</f>
        <v>0</v>
      </c>
      <c r="Q275" s="145">
        <v>0</v>
      </c>
      <c r="R275" s="145">
        <f>Q275*H275</f>
        <v>0</v>
      </c>
      <c r="S275" s="145">
        <v>0</v>
      </c>
      <c r="T275" s="146">
        <f>S275*H275</f>
        <v>0</v>
      </c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R275" s="147" t="s">
        <v>125</v>
      </c>
      <c r="AT275" s="147" t="s">
        <v>121</v>
      </c>
      <c r="AU275" s="147" t="s">
        <v>85</v>
      </c>
      <c r="AY275" s="15" t="s">
        <v>120</v>
      </c>
      <c r="BE275" s="148">
        <f>IF(N275="základní",J275,0)</f>
        <v>0</v>
      </c>
      <c r="BF275" s="148">
        <f>IF(N275="snížená",J275,0)</f>
        <v>0</v>
      </c>
      <c r="BG275" s="148">
        <f>IF(N275="zákl. přenesená",J275,0)</f>
        <v>0</v>
      </c>
      <c r="BH275" s="148">
        <f>IF(N275="sníž. přenesená",J275,0)</f>
        <v>0</v>
      </c>
      <c r="BI275" s="148">
        <f>IF(N275="nulová",J275,0)</f>
        <v>0</v>
      </c>
      <c r="BJ275" s="15" t="s">
        <v>83</v>
      </c>
      <c r="BK275" s="148">
        <f>ROUND(I275*H275,2)</f>
        <v>0</v>
      </c>
      <c r="BL275" s="15" t="s">
        <v>125</v>
      </c>
      <c r="BM275" s="147" t="s">
        <v>827</v>
      </c>
    </row>
    <row r="276" spans="1:65" s="13" customFormat="1" ht="11.25">
      <c r="B276" s="160"/>
      <c r="D276" s="161" t="s">
        <v>150</v>
      </c>
      <c r="E276" s="162" t="s">
        <v>1</v>
      </c>
      <c r="F276" s="163" t="s">
        <v>542</v>
      </c>
      <c r="H276" s="164">
        <v>30</v>
      </c>
      <c r="I276" s="165"/>
      <c r="L276" s="160"/>
      <c r="M276" s="166"/>
      <c r="N276" s="167"/>
      <c r="O276" s="167"/>
      <c r="P276" s="167"/>
      <c r="Q276" s="167"/>
      <c r="R276" s="167"/>
      <c r="S276" s="167"/>
      <c r="T276" s="168"/>
      <c r="AT276" s="162" t="s">
        <v>150</v>
      </c>
      <c r="AU276" s="162" t="s">
        <v>85</v>
      </c>
      <c r="AV276" s="13" t="s">
        <v>85</v>
      </c>
      <c r="AW276" s="13" t="s">
        <v>31</v>
      </c>
      <c r="AX276" s="13" t="s">
        <v>83</v>
      </c>
      <c r="AY276" s="162" t="s">
        <v>120</v>
      </c>
    </row>
    <row r="277" spans="1:65" s="2" customFormat="1" ht="16.5" customHeight="1">
      <c r="A277" s="30"/>
      <c r="B277" s="135"/>
      <c r="C277" s="169" t="s">
        <v>828</v>
      </c>
      <c r="D277" s="169" t="s">
        <v>187</v>
      </c>
      <c r="E277" s="170" t="s">
        <v>822</v>
      </c>
      <c r="F277" s="171" t="s">
        <v>823</v>
      </c>
      <c r="G277" s="172" t="s">
        <v>148</v>
      </c>
      <c r="H277" s="173">
        <v>4.59</v>
      </c>
      <c r="I277" s="174"/>
      <c r="J277" s="175">
        <f>ROUND(I277*H277,2)</f>
        <v>0</v>
      </c>
      <c r="K277" s="171" t="s">
        <v>129</v>
      </c>
      <c r="L277" s="176"/>
      <c r="M277" s="177" t="s">
        <v>1</v>
      </c>
      <c r="N277" s="178" t="s">
        <v>40</v>
      </c>
      <c r="O277" s="56"/>
      <c r="P277" s="145">
        <f>O277*H277</f>
        <v>0</v>
      </c>
      <c r="Q277" s="145">
        <v>0.2</v>
      </c>
      <c r="R277" s="145">
        <f>Q277*H277</f>
        <v>0.91800000000000004</v>
      </c>
      <c r="S277" s="145">
        <v>0</v>
      </c>
      <c r="T277" s="146">
        <f>S277*H277</f>
        <v>0</v>
      </c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R277" s="147" t="s">
        <v>191</v>
      </c>
      <c r="AT277" s="147" t="s">
        <v>187</v>
      </c>
      <c r="AU277" s="147" t="s">
        <v>85</v>
      </c>
      <c r="AY277" s="15" t="s">
        <v>120</v>
      </c>
      <c r="BE277" s="148">
        <f>IF(N277="základní",J277,0)</f>
        <v>0</v>
      </c>
      <c r="BF277" s="148">
        <f>IF(N277="snížená",J277,0)</f>
        <v>0</v>
      </c>
      <c r="BG277" s="148">
        <f>IF(N277="zákl. přenesená",J277,0)</f>
        <v>0</v>
      </c>
      <c r="BH277" s="148">
        <f>IF(N277="sníž. přenesená",J277,0)</f>
        <v>0</v>
      </c>
      <c r="BI277" s="148">
        <f>IF(N277="nulová",J277,0)</f>
        <v>0</v>
      </c>
      <c r="BJ277" s="15" t="s">
        <v>83</v>
      </c>
      <c r="BK277" s="148">
        <f>ROUND(I277*H277,2)</f>
        <v>0</v>
      </c>
      <c r="BL277" s="15" t="s">
        <v>125</v>
      </c>
      <c r="BM277" s="147" t="s">
        <v>829</v>
      </c>
    </row>
    <row r="278" spans="1:65" s="13" customFormat="1" ht="11.25">
      <c r="B278" s="160"/>
      <c r="D278" s="161" t="s">
        <v>150</v>
      </c>
      <c r="F278" s="163" t="s">
        <v>830</v>
      </c>
      <c r="H278" s="164">
        <v>4.59</v>
      </c>
      <c r="I278" s="165"/>
      <c r="L278" s="160"/>
      <c r="M278" s="166"/>
      <c r="N278" s="167"/>
      <c r="O278" s="167"/>
      <c r="P278" s="167"/>
      <c r="Q278" s="167"/>
      <c r="R278" s="167"/>
      <c r="S278" s="167"/>
      <c r="T278" s="168"/>
      <c r="AT278" s="162" t="s">
        <v>150</v>
      </c>
      <c r="AU278" s="162" t="s">
        <v>85</v>
      </c>
      <c r="AV278" s="13" t="s">
        <v>85</v>
      </c>
      <c r="AW278" s="13" t="s">
        <v>3</v>
      </c>
      <c r="AX278" s="13" t="s">
        <v>83</v>
      </c>
      <c r="AY278" s="162" t="s">
        <v>120</v>
      </c>
    </row>
    <row r="279" spans="1:65" s="2" customFormat="1" ht="24.2" customHeight="1">
      <c r="A279" s="30"/>
      <c r="B279" s="135"/>
      <c r="C279" s="136" t="s">
        <v>831</v>
      </c>
      <c r="D279" s="136" t="s">
        <v>121</v>
      </c>
      <c r="E279" s="137" t="s">
        <v>818</v>
      </c>
      <c r="F279" s="138" t="s">
        <v>819</v>
      </c>
      <c r="G279" s="139" t="s">
        <v>217</v>
      </c>
      <c r="H279" s="140">
        <v>26.5</v>
      </c>
      <c r="I279" s="141"/>
      <c r="J279" s="142">
        <f>ROUND(I279*H279,2)</f>
        <v>0</v>
      </c>
      <c r="K279" s="138" t="s">
        <v>129</v>
      </c>
      <c r="L279" s="31"/>
      <c r="M279" s="143" t="s">
        <v>1</v>
      </c>
      <c r="N279" s="144" t="s">
        <v>40</v>
      </c>
      <c r="O279" s="56"/>
      <c r="P279" s="145">
        <f>O279*H279</f>
        <v>0</v>
      </c>
      <c r="Q279" s="145">
        <v>0</v>
      </c>
      <c r="R279" s="145">
        <f>Q279*H279</f>
        <v>0</v>
      </c>
      <c r="S279" s="145">
        <v>0</v>
      </c>
      <c r="T279" s="146">
        <f>S279*H279</f>
        <v>0</v>
      </c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R279" s="147" t="s">
        <v>125</v>
      </c>
      <c r="AT279" s="147" t="s">
        <v>121</v>
      </c>
      <c r="AU279" s="147" t="s">
        <v>85</v>
      </c>
      <c r="AY279" s="15" t="s">
        <v>120</v>
      </c>
      <c r="BE279" s="148">
        <f>IF(N279="základní",J279,0)</f>
        <v>0</v>
      </c>
      <c r="BF279" s="148">
        <f>IF(N279="snížená",J279,0)</f>
        <v>0</v>
      </c>
      <c r="BG279" s="148">
        <f>IF(N279="zákl. přenesená",J279,0)</f>
        <v>0</v>
      </c>
      <c r="BH279" s="148">
        <f>IF(N279="sníž. přenesená",J279,0)</f>
        <v>0</v>
      </c>
      <c r="BI279" s="148">
        <f>IF(N279="nulová",J279,0)</f>
        <v>0</v>
      </c>
      <c r="BJ279" s="15" t="s">
        <v>83</v>
      </c>
      <c r="BK279" s="148">
        <f>ROUND(I279*H279,2)</f>
        <v>0</v>
      </c>
      <c r="BL279" s="15" t="s">
        <v>125</v>
      </c>
      <c r="BM279" s="147" t="s">
        <v>832</v>
      </c>
    </row>
    <row r="280" spans="1:65" s="13" customFormat="1" ht="11.25">
      <c r="B280" s="160"/>
      <c r="D280" s="161" t="s">
        <v>150</v>
      </c>
      <c r="E280" s="162" t="s">
        <v>1</v>
      </c>
      <c r="F280" s="163" t="s">
        <v>833</v>
      </c>
      <c r="H280" s="164">
        <v>26.5</v>
      </c>
      <c r="I280" s="165"/>
      <c r="L280" s="160"/>
      <c r="M280" s="166"/>
      <c r="N280" s="167"/>
      <c r="O280" s="167"/>
      <c r="P280" s="167"/>
      <c r="Q280" s="167"/>
      <c r="R280" s="167"/>
      <c r="S280" s="167"/>
      <c r="T280" s="168"/>
      <c r="AT280" s="162" t="s">
        <v>150</v>
      </c>
      <c r="AU280" s="162" t="s">
        <v>85</v>
      </c>
      <c r="AV280" s="13" t="s">
        <v>85</v>
      </c>
      <c r="AW280" s="13" t="s">
        <v>31</v>
      </c>
      <c r="AX280" s="13" t="s">
        <v>83</v>
      </c>
      <c r="AY280" s="162" t="s">
        <v>120</v>
      </c>
    </row>
    <row r="281" spans="1:65" s="2" customFormat="1" ht="16.5" customHeight="1">
      <c r="A281" s="30"/>
      <c r="B281" s="135"/>
      <c r="C281" s="169" t="s">
        <v>834</v>
      </c>
      <c r="D281" s="169" t="s">
        <v>187</v>
      </c>
      <c r="E281" s="170" t="s">
        <v>822</v>
      </c>
      <c r="F281" s="171" t="s">
        <v>823</v>
      </c>
      <c r="G281" s="172" t="s">
        <v>148</v>
      </c>
      <c r="H281" s="173">
        <v>4.0549999999999997</v>
      </c>
      <c r="I281" s="174"/>
      <c r="J281" s="175">
        <f>ROUND(I281*H281,2)</f>
        <v>0</v>
      </c>
      <c r="K281" s="171" t="s">
        <v>129</v>
      </c>
      <c r="L281" s="176"/>
      <c r="M281" s="177" t="s">
        <v>1</v>
      </c>
      <c r="N281" s="178" t="s">
        <v>40</v>
      </c>
      <c r="O281" s="56"/>
      <c r="P281" s="145">
        <f>O281*H281</f>
        <v>0</v>
      </c>
      <c r="Q281" s="145">
        <v>0.2</v>
      </c>
      <c r="R281" s="145">
        <f>Q281*H281</f>
        <v>0.81099999999999994</v>
      </c>
      <c r="S281" s="145">
        <v>0</v>
      </c>
      <c r="T281" s="146">
        <f>S281*H281</f>
        <v>0</v>
      </c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R281" s="147" t="s">
        <v>191</v>
      </c>
      <c r="AT281" s="147" t="s">
        <v>187</v>
      </c>
      <c r="AU281" s="147" t="s">
        <v>85</v>
      </c>
      <c r="AY281" s="15" t="s">
        <v>120</v>
      </c>
      <c r="BE281" s="148">
        <f>IF(N281="základní",J281,0)</f>
        <v>0</v>
      </c>
      <c r="BF281" s="148">
        <f>IF(N281="snížená",J281,0)</f>
        <v>0</v>
      </c>
      <c r="BG281" s="148">
        <f>IF(N281="zákl. přenesená",J281,0)</f>
        <v>0</v>
      </c>
      <c r="BH281" s="148">
        <f>IF(N281="sníž. přenesená",J281,0)</f>
        <v>0</v>
      </c>
      <c r="BI281" s="148">
        <f>IF(N281="nulová",J281,0)</f>
        <v>0</v>
      </c>
      <c r="BJ281" s="15" t="s">
        <v>83</v>
      </c>
      <c r="BK281" s="148">
        <f>ROUND(I281*H281,2)</f>
        <v>0</v>
      </c>
      <c r="BL281" s="15" t="s">
        <v>125</v>
      </c>
      <c r="BM281" s="147" t="s">
        <v>835</v>
      </c>
    </row>
    <row r="282" spans="1:65" s="13" customFormat="1" ht="11.25">
      <c r="B282" s="160"/>
      <c r="D282" s="161" t="s">
        <v>150</v>
      </c>
      <c r="F282" s="163" t="s">
        <v>836</v>
      </c>
      <c r="H282" s="164">
        <v>4.0549999999999997</v>
      </c>
      <c r="I282" s="165"/>
      <c r="L282" s="160"/>
      <c r="M282" s="166"/>
      <c r="N282" s="167"/>
      <c r="O282" s="167"/>
      <c r="P282" s="167"/>
      <c r="Q282" s="167"/>
      <c r="R282" s="167"/>
      <c r="S282" s="167"/>
      <c r="T282" s="168"/>
      <c r="AT282" s="162" t="s">
        <v>150</v>
      </c>
      <c r="AU282" s="162" t="s">
        <v>85</v>
      </c>
      <c r="AV282" s="13" t="s">
        <v>85</v>
      </c>
      <c r="AW282" s="13" t="s">
        <v>3</v>
      </c>
      <c r="AX282" s="13" t="s">
        <v>83</v>
      </c>
      <c r="AY282" s="162" t="s">
        <v>120</v>
      </c>
    </row>
    <row r="283" spans="1:65" s="2" customFormat="1" ht="16.5" customHeight="1">
      <c r="A283" s="30"/>
      <c r="B283" s="135"/>
      <c r="C283" s="136" t="s">
        <v>837</v>
      </c>
      <c r="D283" s="136" t="s">
        <v>121</v>
      </c>
      <c r="E283" s="137" t="s">
        <v>838</v>
      </c>
      <c r="F283" s="138" t="s">
        <v>839</v>
      </c>
      <c r="G283" s="139" t="s">
        <v>417</v>
      </c>
      <c r="H283" s="140">
        <v>19</v>
      </c>
      <c r="I283" s="141"/>
      <c r="J283" s="142">
        <f>ROUND(I283*H283,2)</f>
        <v>0</v>
      </c>
      <c r="K283" s="138" t="s">
        <v>1</v>
      </c>
      <c r="L283" s="31"/>
      <c r="M283" s="143" t="s">
        <v>1</v>
      </c>
      <c r="N283" s="144" t="s">
        <v>40</v>
      </c>
      <c r="O283" s="56"/>
      <c r="P283" s="145">
        <f>O283*H283</f>
        <v>0</v>
      </c>
      <c r="Q283" s="145">
        <v>0</v>
      </c>
      <c r="R283" s="145">
        <f>Q283*H283</f>
        <v>0</v>
      </c>
      <c r="S283" s="145">
        <v>0</v>
      </c>
      <c r="T283" s="146">
        <f>S283*H283</f>
        <v>0</v>
      </c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R283" s="147" t="s">
        <v>125</v>
      </c>
      <c r="AT283" s="147" t="s">
        <v>121</v>
      </c>
      <c r="AU283" s="147" t="s">
        <v>85</v>
      </c>
      <c r="AY283" s="15" t="s">
        <v>120</v>
      </c>
      <c r="BE283" s="148">
        <f>IF(N283="základní",J283,0)</f>
        <v>0</v>
      </c>
      <c r="BF283" s="148">
        <f>IF(N283="snížená",J283,0)</f>
        <v>0</v>
      </c>
      <c r="BG283" s="148">
        <f>IF(N283="zákl. přenesená",J283,0)</f>
        <v>0</v>
      </c>
      <c r="BH283" s="148">
        <f>IF(N283="sníž. přenesená",J283,0)</f>
        <v>0</v>
      </c>
      <c r="BI283" s="148">
        <f>IF(N283="nulová",J283,0)</f>
        <v>0</v>
      </c>
      <c r="BJ283" s="15" t="s">
        <v>83</v>
      </c>
      <c r="BK283" s="148">
        <f>ROUND(I283*H283,2)</f>
        <v>0</v>
      </c>
      <c r="BL283" s="15" t="s">
        <v>125</v>
      </c>
      <c r="BM283" s="147" t="s">
        <v>840</v>
      </c>
    </row>
    <row r="284" spans="1:65" s="13" customFormat="1" ht="11.25">
      <c r="B284" s="160"/>
      <c r="D284" s="161" t="s">
        <v>150</v>
      </c>
      <c r="E284" s="162" t="s">
        <v>1</v>
      </c>
      <c r="F284" s="163" t="s">
        <v>581</v>
      </c>
      <c r="H284" s="164">
        <v>17</v>
      </c>
      <c r="I284" s="165"/>
      <c r="L284" s="160"/>
      <c r="M284" s="166"/>
      <c r="N284" s="167"/>
      <c r="O284" s="167"/>
      <c r="P284" s="167"/>
      <c r="Q284" s="167"/>
      <c r="R284" s="167"/>
      <c r="S284" s="167"/>
      <c r="T284" s="168"/>
      <c r="AT284" s="162" t="s">
        <v>150</v>
      </c>
      <c r="AU284" s="162" t="s">
        <v>85</v>
      </c>
      <c r="AV284" s="13" t="s">
        <v>85</v>
      </c>
      <c r="AW284" s="13" t="s">
        <v>31</v>
      </c>
      <c r="AX284" s="13" t="s">
        <v>75</v>
      </c>
      <c r="AY284" s="162" t="s">
        <v>120</v>
      </c>
    </row>
    <row r="285" spans="1:65" s="13" customFormat="1" ht="11.25">
      <c r="B285" s="160"/>
      <c r="D285" s="161" t="s">
        <v>150</v>
      </c>
      <c r="E285" s="162" t="s">
        <v>1</v>
      </c>
      <c r="F285" s="163" t="s">
        <v>540</v>
      </c>
      <c r="H285" s="164">
        <v>2</v>
      </c>
      <c r="I285" s="165"/>
      <c r="L285" s="160"/>
      <c r="M285" s="166"/>
      <c r="N285" s="167"/>
      <c r="O285" s="167"/>
      <c r="P285" s="167"/>
      <c r="Q285" s="167"/>
      <c r="R285" s="167"/>
      <c r="S285" s="167"/>
      <c r="T285" s="168"/>
      <c r="AT285" s="162" t="s">
        <v>150</v>
      </c>
      <c r="AU285" s="162" t="s">
        <v>85</v>
      </c>
      <c r="AV285" s="13" t="s">
        <v>85</v>
      </c>
      <c r="AW285" s="13" t="s">
        <v>31</v>
      </c>
      <c r="AX285" s="13" t="s">
        <v>75</v>
      </c>
      <c r="AY285" s="162" t="s">
        <v>120</v>
      </c>
    </row>
    <row r="286" spans="1:65" s="2" customFormat="1" ht="16.5" customHeight="1">
      <c r="A286" s="30"/>
      <c r="B286" s="135"/>
      <c r="C286" s="169" t="s">
        <v>841</v>
      </c>
      <c r="D286" s="169" t="s">
        <v>187</v>
      </c>
      <c r="E286" s="170" t="s">
        <v>85</v>
      </c>
      <c r="F286" s="171" t="s">
        <v>842</v>
      </c>
      <c r="G286" s="172" t="s">
        <v>843</v>
      </c>
      <c r="H286" s="173">
        <v>95</v>
      </c>
      <c r="I286" s="174"/>
      <c r="J286" s="175">
        <f>ROUND(I286*H286,2)</f>
        <v>0</v>
      </c>
      <c r="K286" s="171" t="s">
        <v>1</v>
      </c>
      <c r="L286" s="176"/>
      <c r="M286" s="177" t="s">
        <v>1</v>
      </c>
      <c r="N286" s="178" t="s">
        <v>40</v>
      </c>
      <c r="O286" s="56"/>
      <c r="P286" s="145">
        <f>O286*H286</f>
        <v>0</v>
      </c>
      <c r="Q286" s="145">
        <v>0</v>
      </c>
      <c r="R286" s="145">
        <f>Q286*H286</f>
        <v>0</v>
      </c>
      <c r="S286" s="145">
        <v>0</v>
      </c>
      <c r="T286" s="146">
        <f>S286*H286</f>
        <v>0</v>
      </c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R286" s="147" t="s">
        <v>191</v>
      </c>
      <c r="AT286" s="147" t="s">
        <v>187</v>
      </c>
      <c r="AU286" s="147" t="s">
        <v>85</v>
      </c>
      <c r="AY286" s="15" t="s">
        <v>120</v>
      </c>
      <c r="BE286" s="148">
        <f>IF(N286="základní",J286,0)</f>
        <v>0</v>
      </c>
      <c r="BF286" s="148">
        <f>IF(N286="snížená",J286,0)</f>
        <v>0</v>
      </c>
      <c r="BG286" s="148">
        <f>IF(N286="zákl. přenesená",J286,0)</f>
        <v>0</v>
      </c>
      <c r="BH286" s="148">
        <f>IF(N286="sníž. přenesená",J286,0)</f>
        <v>0</v>
      </c>
      <c r="BI286" s="148">
        <f>IF(N286="nulová",J286,0)</f>
        <v>0</v>
      </c>
      <c r="BJ286" s="15" t="s">
        <v>83</v>
      </c>
      <c r="BK286" s="148">
        <f>ROUND(I286*H286,2)</f>
        <v>0</v>
      </c>
      <c r="BL286" s="15" t="s">
        <v>125</v>
      </c>
      <c r="BM286" s="147" t="s">
        <v>844</v>
      </c>
    </row>
    <row r="287" spans="1:65" s="13" customFormat="1" ht="11.25">
      <c r="B287" s="160"/>
      <c r="D287" s="161" t="s">
        <v>150</v>
      </c>
      <c r="F287" s="163" t="s">
        <v>845</v>
      </c>
      <c r="H287" s="164">
        <v>95</v>
      </c>
      <c r="I287" s="165"/>
      <c r="L287" s="160"/>
      <c r="M287" s="166"/>
      <c r="N287" s="167"/>
      <c r="O287" s="167"/>
      <c r="P287" s="167"/>
      <c r="Q287" s="167"/>
      <c r="R287" s="167"/>
      <c r="S287" s="167"/>
      <c r="T287" s="168"/>
      <c r="AT287" s="162" t="s">
        <v>150</v>
      </c>
      <c r="AU287" s="162" t="s">
        <v>85</v>
      </c>
      <c r="AV287" s="13" t="s">
        <v>85</v>
      </c>
      <c r="AW287" s="13" t="s">
        <v>3</v>
      </c>
      <c r="AX287" s="13" t="s">
        <v>83</v>
      </c>
      <c r="AY287" s="162" t="s">
        <v>120</v>
      </c>
    </row>
    <row r="288" spans="1:65" s="2" customFormat="1" ht="24.2" customHeight="1">
      <c r="A288" s="30"/>
      <c r="B288" s="135"/>
      <c r="C288" s="136" t="s">
        <v>846</v>
      </c>
      <c r="D288" s="136" t="s">
        <v>121</v>
      </c>
      <c r="E288" s="137" t="s">
        <v>847</v>
      </c>
      <c r="F288" s="138" t="s">
        <v>848</v>
      </c>
      <c r="G288" s="139" t="s">
        <v>190</v>
      </c>
      <c r="H288" s="140">
        <v>5.0999999999999997E-2</v>
      </c>
      <c r="I288" s="141"/>
      <c r="J288" s="142">
        <f>ROUND(I288*H288,2)</f>
        <v>0</v>
      </c>
      <c r="K288" s="138" t="s">
        <v>129</v>
      </c>
      <c r="L288" s="31"/>
      <c r="M288" s="143" t="s">
        <v>1</v>
      </c>
      <c r="N288" s="144" t="s">
        <v>40</v>
      </c>
      <c r="O288" s="56"/>
      <c r="P288" s="145">
        <f>O288*H288</f>
        <v>0</v>
      </c>
      <c r="Q288" s="145">
        <v>0</v>
      </c>
      <c r="R288" s="145">
        <f>Q288*H288</f>
        <v>0</v>
      </c>
      <c r="S288" s="145">
        <v>0</v>
      </c>
      <c r="T288" s="146">
        <f>S288*H288</f>
        <v>0</v>
      </c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R288" s="147" t="s">
        <v>125</v>
      </c>
      <c r="AT288" s="147" t="s">
        <v>121</v>
      </c>
      <c r="AU288" s="147" t="s">
        <v>85</v>
      </c>
      <c r="AY288" s="15" t="s">
        <v>120</v>
      </c>
      <c r="BE288" s="148">
        <f>IF(N288="základní",J288,0)</f>
        <v>0</v>
      </c>
      <c r="BF288" s="148">
        <f>IF(N288="snížená",J288,0)</f>
        <v>0</v>
      </c>
      <c r="BG288" s="148">
        <f>IF(N288="zákl. přenesená",J288,0)</f>
        <v>0</v>
      </c>
      <c r="BH288" s="148">
        <f>IF(N288="sníž. přenesená",J288,0)</f>
        <v>0</v>
      </c>
      <c r="BI288" s="148">
        <f>IF(N288="nulová",J288,0)</f>
        <v>0</v>
      </c>
      <c r="BJ288" s="15" t="s">
        <v>83</v>
      </c>
      <c r="BK288" s="148">
        <f>ROUND(I288*H288,2)</f>
        <v>0</v>
      </c>
      <c r="BL288" s="15" t="s">
        <v>125</v>
      </c>
      <c r="BM288" s="147" t="s">
        <v>849</v>
      </c>
    </row>
    <row r="289" spans="1:65" s="13" customFormat="1" ht="11.25">
      <c r="B289" s="160"/>
      <c r="D289" s="161" t="s">
        <v>150</v>
      </c>
      <c r="E289" s="162" t="s">
        <v>1</v>
      </c>
      <c r="F289" s="163" t="s">
        <v>850</v>
      </c>
      <c r="H289" s="164">
        <v>5.0999999999999997E-2</v>
      </c>
      <c r="I289" s="165"/>
      <c r="L289" s="160"/>
      <c r="M289" s="166"/>
      <c r="N289" s="167"/>
      <c r="O289" s="167"/>
      <c r="P289" s="167"/>
      <c r="Q289" s="167"/>
      <c r="R289" s="167"/>
      <c r="S289" s="167"/>
      <c r="T289" s="168"/>
      <c r="AT289" s="162" t="s">
        <v>150</v>
      </c>
      <c r="AU289" s="162" t="s">
        <v>85</v>
      </c>
      <c r="AV289" s="13" t="s">
        <v>85</v>
      </c>
      <c r="AW289" s="13" t="s">
        <v>31</v>
      </c>
      <c r="AX289" s="13" t="s">
        <v>83</v>
      </c>
      <c r="AY289" s="162" t="s">
        <v>120</v>
      </c>
    </row>
    <row r="290" spans="1:65" s="2" customFormat="1" ht="16.5" customHeight="1">
      <c r="A290" s="30"/>
      <c r="B290" s="135"/>
      <c r="C290" s="169" t="s">
        <v>851</v>
      </c>
      <c r="D290" s="169" t="s">
        <v>187</v>
      </c>
      <c r="E290" s="170" t="s">
        <v>852</v>
      </c>
      <c r="F290" s="171" t="s">
        <v>853</v>
      </c>
      <c r="G290" s="172" t="s">
        <v>224</v>
      </c>
      <c r="H290" s="173">
        <v>51.588000000000001</v>
      </c>
      <c r="I290" s="174"/>
      <c r="J290" s="175">
        <f>ROUND(I290*H290,2)</f>
        <v>0</v>
      </c>
      <c r="K290" s="171" t="s">
        <v>129</v>
      </c>
      <c r="L290" s="176"/>
      <c r="M290" s="177" t="s">
        <v>1</v>
      </c>
      <c r="N290" s="178" t="s">
        <v>40</v>
      </c>
      <c r="O290" s="56"/>
      <c r="P290" s="145">
        <f>O290*H290</f>
        <v>0</v>
      </c>
      <c r="Q290" s="145">
        <v>1E-3</v>
      </c>
      <c r="R290" s="145">
        <f>Q290*H290</f>
        <v>5.1588000000000002E-2</v>
      </c>
      <c r="S290" s="145">
        <v>0</v>
      </c>
      <c r="T290" s="146">
        <f>S290*H290</f>
        <v>0</v>
      </c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R290" s="147" t="s">
        <v>191</v>
      </c>
      <c r="AT290" s="147" t="s">
        <v>187</v>
      </c>
      <c r="AU290" s="147" t="s">
        <v>85</v>
      </c>
      <c r="AY290" s="15" t="s">
        <v>120</v>
      </c>
      <c r="BE290" s="148">
        <f>IF(N290="základní",J290,0)</f>
        <v>0</v>
      </c>
      <c r="BF290" s="148">
        <f>IF(N290="snížená",J290,0)</f>
        <v>0</v>
      </c>
      <c r="BG290" s="148">
        <f>IF(N290="zákl. přenesená",J290,0)</f>
        <v>0</v>
      </c>
      <c r="BH290" s="148">
        <f>IF(N290="sníž. přenesená",J290,0)</f>
        <v>0</v>
      </c>
      <c r="BI290" s="148">
        <f>IF(N290="nulová",J290,0)</f>
        <v>0</v>
      </c>
      <c r="BJ290" s="15" t="s">
        <v>83</v>
      </c>
      <c r="BK290" s="148">
        <f>ROUND(I290*H290,2)</f>
        <v>0</v>
      </c>
      <c r="BL290" s="15" t="s">
        <v>125</v>
      </c>
      <c r="BM290" s="147" t="s">
        <v>854</v>
      </c>
    </row>
    <row r="291" spans="1:65" s="13" customFormat="1" ht="22.5">
      <c r="B291" s="160"/>
      <c r="D291" s="161" t="s">
        <v>150</v>
      </c>
      <c r="F291" s="163" t="s">
        <v>855</v>
      </c>
      <c r="H291" s="164">
        <v>51.588000000000001</v>
      </c>
      <c r="I291" s="165"/>
      <c r="L291" s="160"/>
      <c r="M291" s="166"/>
      <c r="N291" s="167"/>
      <c r="O291" s="167"/>
      <c r="P291" s="167"/>
      <c r="Q291" s="167"/>
      <c r="R291" s="167"/>
      <c r="S291" s="167"/>
      <c r="T291" s="168"/>
      <c r="AT291" s="162" t="s">
        <v>150</v>
      </c>
      <c r="AU291" s="162" t="s">
        <v>85</v>
      </c>
      <c r="AV291" s="13" t="s">
        <v>85</v>
      </c>
      <c r="AW291" s="13" t="s">
        <v>3</v>
      </c>
      <c r="AX291" s="13" t="s">
        <v>83</v>
      </c>
      <c r="AY291" s="162" t="s">
        <v>120</v>
      </c>
    </row>
    <row r="292" spans="1:65" s="2" customFormat="1" ht="24.2" customHeight="1">
      <c r="A292" s="30"/>
      <c r="B292" s="135"/>
      <c r="C292" s="136" t="s">
        <v>856</v>
      </c>
      <c r="D292" s="136" t="s">
        <v>121</v>
      </c>
      <c r="E292" s="137" t="s">
        <v>847</v>
      </c>
      <c r="F292" s="138" t="s">
        <v>848</v>
      </c>
      <c r="G292" s="139" t="s">
        <v>190</v>
      </c>
      <c r="H292" s="140">
        <v>1.7000000000000001E-2</v>
      </c>
      <c r="I292" s="141"/>
      <c r="J292" s="142">
        <f>ROUND(I292*H292,2)</f>
        <v>0</v>
      </c>
      <c r="K292" s="138" t="s">
        <v>129</v>
      </c>
      <c r="L292" s="31"/>
      <c r="M292" s="143" t="s">
        <v>1</v>
      </c>
      <c r="N292" s="144" t="s">
        <v>40</v>
      </c>
      <c r="O292" s="56"/>
      <c r="P292" s="145">
        <f>O292*H292</f>
        <v>0</v>
      </c>
      <c r="Q292" s="145">
        <v>0</v>
      </c>
      <c r="R292" s="145">
        <f>Q292*H292</f>
        <v>0</v>
      </c>
      <c r="S292" s="145">
        <v>0</v>
      </c>
      <c r="T292" s="146">
        <f>S292*H292</f>
        <v>0</v>
      </c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R292" s="147" t="s">
        <v>125</v>
      </c>
      <c r="AT292" s="147" t="s">
        <v>121</v>
      </c>
      <c r="AU292" s="147" t="s">
        <v>85</v>
      </c>
      <c r="AY292" s="15" t="s">
        <v>120</v>
      </c>
      <c r="BE292" s="148">
        <f>IF(N292="základní",J292,0)</f>
        <v>0</v>
      </c>
      <c r="BF292" s="148">
        <f>IF(N292="snížená",J292,0)</f>
        <v>0</v>
      </c>
      <c r="BG292" s="148">
        <f>IF(N292="zákl. přenesená",J292,0)</f>
        <v>0</v>
      </c>
      <c r="BH292" s="148">
        <f>IF(N292="sníž. přenesená",J292,0)</f>
        <v>0</v>
      </c>
      <c r="BI292" s="148">
        <f>IF(N292="nulová",J292,0)</f>
        <v>0</v>
      </c>
      <c r="BJ292" s="15" t="s">
        <v>83</v>
      </c>
      <c r="BK292" s="148">
        <f>ROUND(I292*H292,2)</f>
        <v>0</v>
      </c>
      <c r="BL292" s="15" t="s">
        <v>125</v>
      </c>
      <c r="BM292" s="147" t="s">
        <v>857</v>
      </c>
    </row>
    <row r="293" spans="1:65" s="13" customFormat="1" ht="11.25">
      <c r="B293" s="160"/>
      <c r="D293" s="161" t="s">
        <v>150</v>
      </c>
      <c r="E293" s="162" t="s">
        <v>1</v>
      </c>
      <c r="F293" s="163" t="s">
        <v>858</v>
      </c>
      <c r="H293" s="164">
        <v>1.7000000000000001E-2</v>
      </c>
      <c r="I293" s="165"/>
      <c r="L293" s="160"/>
      <c r="M293" s="166"/>
      <c r="N293" s="167"/>
      <c r="O293" s="167"/>
      <c r="P293" s="167"/>
      <c r="Q293" s="167"/>
      <c r="R293" s="167"/>
      <c r="S293" s="167"/>
      <c r="T293" s="168"/>
      <c r="AT293" s="162" t="s">
        <v>150</v>
      </c>
      <c r="AU293" s="162" t="s">
        <v>85</v>
      </c>
      <c r="AV293" s="13" t="s">
        <v>85</v>
      </c>
      <c r="AW293" s="13" t="s">
        <v>31</v>
      </c>
      <c r="AX293" s="13" t="s">
        <v>83</v>
      </c>
      <c r="AY293" s="162" t="s">
        <v>120</v>
      </c>
    </row>
    <row r="294" spans="1:65" s="2" customFormat="1" ht="16.5" customHeight="1">
      <c r="A294" s="30"/>
      <c r="B294" s="135"/>
      <c r="C294" s="169" t="s">
        <v>859</v>
      </c>
      <c r="D294" s="169" t="s">
        <v>187</v>
      </c>
      <c r="E294" s="170" t="s">
        <v>852</v>
      </c>
      <c r="F294" s="171" t="s">
        <v>853</v>
      </c>
      <c r="G294" s="172" t="s">
        <v>224</v>
      </c>
      <c r="H294" s="173">
        <v>17.056000000000001</v>
      </c>
      <c r="I294" s="174"/>
      <c r="J294" s="175">
        <f>ROUND(I294*H294,2)</f>
        <v>0</v>
      </c>
      <c r="K294" s="171" t="s">
        <v>129</v>
      </c>
      <c r="L294" s="176"/>
      <c r="M294" s="177" t="s">
        <v>1</v>
      </c>
      <c r="N294" s="178" t="s">
        <v>40</v>
      </c>
      <c r="O294" s="56"/>
      <c r="P294" s="145">
        <f>O294*H294</f>
        <v>0</v>
      </c>
      <c r="Q294" s="145">
        <v>1E-3</v>
      </c>
      <c r="R294" s="145">
        <f>Q294*H294</f>
        <v>1.7056000000000002E-2</v>
      </c>
      <c r="S294" s="145">
        <v>0</v>
      </c>
      <c r="T294" s="146">
        <f>S294*H294</f>
        <v>0</v>
      </c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R294" s="147" t="s">
        <v>191</v>
      </c>
      <c r="AT294" s="147" t="s">
        <v>187</v>
      </c>
      <c r="AU294" s="147" t="s">
        <v>85</v>
      </c>
      <c r="AY294" s="15" t="s">
        <v>120</v>
      </c>
      <c r="BE294" s="148">
        <f>IF(N294="základní",J294,0)</f>
        <v>0</v>
      </c>
      <c r="BF294" s="148">
        <f>IF(N294="snížená",J294,0)</f>
        <v>0</v>
      </c>
      <c r="BG294" s="148">
        <f>IF(N294="zákl. přenesená",J294,0)</f>
        <v>0</v>
      </c>
      <c r="BH294" s="148">
        <f>IF(N294="sníž. přenesená",J294,0)</f>
        <v>0</v>
      </c>
      <c r="BI294" s="148">
        <f>IF(N294="nulová",J294,0)</f>
        <v>0</v>
      </c>
      <c r="BJ294" s="15" t="s">
        <v>83</v>
      </c>
      <c r="BK294" s="148">
        <f>ROUND(I294*H294,2)</f>
        <v>0</v>
      </c>
      <c r="BL294" s="15" t="s">
        <v>125</v>
      </c>
      <c r="BM294" s="147" t="s">
        <v>860</v>
      </c>
    </row>
    <row r="295" spans="1:65" s="13" customFormat="1" ht="11.25">
      <c r="B295" s="160"/>
      <c r="D295" s="161" t="s">
        <v>150</v>
      </c>
      <c r="F295" s="163" t="s">
        <v>861</v>
      </c>
      <c r="H295" s="164">
        <v>17.056000000000001</v>
      </c>
      <c r="I295" s="165"/>
      <c r="L295" s="160"/>
      <c r="M295" s="166"/>
      <c r="N295" s="167"/>
      <c r="O295" s="167"/>
      <c r="P295" s="167"/>
      <c r="Q295" s="167"/>
      <c r="R295" s="167"/>
      <c r="S295" s="167"/>
      <c r="T295" s="168"/>
      <c r="AT295" s="162" t="s">
        <v>150</v>
      </c>
      <c r="AU295" s="162" t="s">
        <v>85</v>
      </c>
      <c r="AV295" s="13" t="s">
        <v>85</v>
      </c>
      <c r="AW295" s="13" t="s">
        <v>3</v>
      </c>
      <c r="AX295" s="13" t="s">
        <v>83</v>
      </c>
      <c r="AY295" s="162" t="s">
        <v>120</v>
      </c>
    </row>
    <row r="296" spans="1:65" s="2" customFormat="1" ht="24.2" customHeight="1">
      <c r="A296" s="30"/>
      <c r="B296" s="135"/>
      <c r="C296" s="136" t="s">
        <v>862</v>
      </c>
      <c r="D296" s="136" t="s">
        <v>121</v>
      </c>
      <c r="E296" s="137" t="s">
        <v>863</v>
      </c>
      <c r="F296" s="138" t="s">
        <v>864</v>
      </c>
      <c r="G296" s="139" t="s">
        <v>190</v>
      </c>
      <c r="H296" s="140">
        <v>1E-3</v>
      </c>
      <c r="I296" s="141"/>
      <c r="J296" s="142">
        <f>ROUND(I296*H296,2)</f>
        <v>0</v>
      </c>
      <c r="K296" s="138" t="s">
        <v>129</v>
      </c>
      <c r="L296" s="31"/>
      <c r="M296" s="143" t="s">
        <v>1</v>
      </c>
      <c r="N296" s="144" t="s">
        <v>40</v>
      </c>
      <c r="O296" s="56"/>
      <c r="P296" s="145">
        <f>O296*H296</f>
        <v>0</v>
      </c>
      <c r="Q296" s="145">
        <v>0</v>
      </c>
      <c r="R296" s="145">
        <f>Q296*H296</f>
        <v>0</v>
      </c>
      <c r="S296" s="145">
        <v>0</v>
      </c>
      <c r="T296" s="146">
        <f>S296*H296</f>
        <v>0</v>
      </c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R296" s="147" t="s">
        <v>125</v>
      </c>
      <c r="AT296" s="147" t="s">
        <v>121</v>
      </c>
      <c r="AU296" s="147" t="s">
        <v>85</v>
      </c>
      <c r="AY296" s="15" t="s">
        <v>120</v>
      </c>
      <c r="BE296" s="148">
        <f>IF(N296="základní",J296,0)</f>
        <v>0</v>
      </c>
      <c r="BF296" s="148">
        <f>IF(N296="snížená",J296,0)</f>
        <v>0</v>
      </c>
      <c r="BG296" s="148">
        <f>IF(N296="zákl. přenesená",J296,0)</f>
        <v>0</v>
      </c>
      <c r="BH296" s="148">
        <f>IF(N296="sníž. přenesená",J296,0)</f>
        <v>0</v>
      </c>
      <c r="BI296" s="148">
        <f>IF(N296="nulová",J296,0)</f>
        <v>0</v>
      </c>
      <c r="BJ296" s="15" t="s">
        <v>83</v>
      </c>
      <c r="BK296" s="148">
        <f>ROUND(I296*H296,2)</f>
        <v>0</v>
      </c>
      <c r="BL296" s="15" t="s">
        <v>125</v>
      </c>
      <c r="BM296" s="147" t="s">
        <v>865</v>
      </c>
    </row>
    <row r="297" spans="1:65" s="13" customFormat="1" ht="11.25">
      <c r="B297" s="160"/>
      <c r="D297" s="161" t="s">
        <v>150</v>
      </c>
      <c r="E297" s="162" t="s">
        <v>1</v>
      </c>
      <c r="F297" s="163" t="s">
        <v>866</v>
      </c>
      <c r="H297" s="164">
        <v>1E-3</v>
      </c>
      <c r="I297" s="165"/>
      <c r="L297" s="160"/>
      <c r="M297" s="166"/>
      <c r="N297" s="167"/>
      <c r="O297" s="167"/>
      <c r="P297" s="167"/>
      <c r="Q297" s="167"/>
      <c r="R297" s="167"/>
      <c r="S297" s="167"/>
      <c r="T297" s="168"/>
      <c r="AT297" s="162" t="s">
        <v>150</v>
      </c>
      <c r="AU297" s="162" t="s">
        <v>85</v>
      </c>
      <c r="AV297" s="13" t="s">
        <v>85</v>
      </c>
      <c r="AW297" s="13" t="s">
        <v>31</v>
      </c>
      <c r="AX297" s="13" t="s">
        <v>83</v>
      </c>
      <c r="AY297" s="162" t="s">
        <v>120</v>
      </c>
    </row>
    <row r="298" spans="1:65" s="2" customFormat="1" ht="16.5" customHeight="1">
      <c r="A298" s="30"/>
      <c r="B298" s="135"/>
      <c r="C298" s="169" t="s">
        <v>867</v>
      </c>
      <c r="D298" s="169" t="s">
        <v>187</v>
      </c>
      <c r="E298" s="170" t="s">
        <v>852</v>
      </c>
      <c r="F298" s="171" t="s">
        <v>853</v>
      </c>
      <c r="G298" s="172" t="s">
        <v>224</v>
      </c>
      <c r="H298" s="173">
        <v>0.9</v>
      </c>
      <c r="I298" s="174"/>
      <c r="J298" s="175">
        <f>ROUND(I298*H298,2)</f>
        <v>0</v>
      </c>
      <c r="K298" s="171" t="s">
        <v>129</v>
      </c>
      <c r="L298" s="176"/>
      <c r="M298" s="177" t="s">
        <v>1</v>
      </c>
      <c r="N298" s="178" t="s">
        <v>40</v>
      </c>
      <c r="O298" s="56"/>
      <c r="P298" s="145">
        <f>O298*H298</f>
        <v>0</v>
      </c>
      <c r="Q298" s="145">
        <v>1E-3</v>
      </c>
      <c r="R298" s="145">
        <f>Q298*H298</f>
        <v>9.0000000000000008E-4</v>
      </c>
      <c r="S298" s="145">
        <v>0</v>
      </c>
      <c r="T298" s="146">
        <f>S298*H298</f>
        <v>0</v>
      </c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R298" s="147" t="s">
        <v>191</v>
      </c>
      <c r="AT298" s="147" t="s">
        <v>187</v>
      </c>
      <c r="AU298" s="147" t="s">
        <v>85</v>
      </c>
      <c r="AY298" s="15" t="s">
        <v>120</v>
      </c>
      <c r="BE298" s="148">
        <f>IF(N298="základní",J298,0)</f>
        <v>0</v>
      </c>
      <c r="BF298" s="148">
        <f>IF(N298="snížená",J298,0)</f>
        <v>0</v>
      </c>
      <c r="BG298" s="148">
        <f>IF(N298="zákl. přenesená",J298,0)</f>
        <v>0</v>
      </c>
      <c r="BH298" s="148">
        <f>IF(N298="sníž. přenesená",J298,0)</f>
        <v>0</v>
      </c>
      <c r="BI298" s="148">
        <f>IF(N298="nulová",J298,0)</f>
        <v>0</v>
      </c>
      <c r="BJ298" s="15" t="s">
        <v>83</v>
      </c>
      <c r="BK298" s="148">
        <f>ROUND(I298*H298,2)</f>
        <v>0</v>
      </c>
      <c r="BL298" s="15" t="s">
        <v>125</v>
      </c>
      <c r="BM298" s="147" t="s">
        <v>868</v>
      </c>
    </row>
    <row r="299" spans="1:65" s="13" customFormat="1" ht="11.25">
      <c r="B299" s="160"/>
      <c r="D299" s="161" t="s">
        <v>150</v>
      </c>
      <c r="E299" s="162" t="s">
        <v>1</v>
      </c>
      <c r="F299" s="163" t="s">
        <v>542</v>
      </c>
      <c r="H299" s="164">
        <v>30</v>
      </c>
      <c r="I299" s="165"/>
      <c r="L299" s="160"/>
      <c r="M299" s="166"/>
      <c r="N299" s="167"/>
      <c r="O299" s="167"/>
      <c r="P299" s="167"/>
      <c r="Q299" s="167"/>
      <c r="R299" s="167"/>
      <c r="S299" s="167"/>
      <c r="T299" s="168"/>
      <c r="AT299" s="162" t="s">
        <v>150</v>
      </c>
      <c r="AU299" s="162" t="s">
        <v>85</v>
      </c>
      <c r="AV299" s="13" t="s">
        <v>85</v>
      </c>
      <c r="AW299" s="13" t="s">
        <v>31</v>
      </c>
      <c r="AX299" s="13" t="s">
        <v>83</v>
      </c>
      <c r="AY299" s="162" t="s">
        <v>120</v>
      </c>
    </row>
    <row r="300" spans="1:65" s="13" customFormat="1" ht="11.25">
      <c r="B300" s="160"/>
      <c r="D300" s="161" t="s">
        <v>150</v>
      </c>
      <c r="F300" s="163" t="s">
        <v>869</v>
      </c>
      <c r="H300" s="164">
        <v>0.9</v>
      </c>
      <c r="I300" s="165"/>
      <c r="L300" s="160"/>
      <c r="M300" s="166"/>
      <c r="N300" s="167"/>
      <c r="O300" s="167"/>
      <c r="P300" s="167"/>
      <c r="Q300" s="167"/>
      <c r="R300" s="167"/>
      <c r="S300" s="167"/>
      <c r="T300" s="168"/>
      <c r="AT300" s="162" t="s">
        <v>150</v>
      </c>
      <c r="AU300" s="162" t="s">
        <v>85</v>
      </c>
      <c r="AV300" s="13" t="s">
        <v>85</v>
      </c>
      <c r="AW300" s="13" t="s">
        <v>3</v>
      </c>
      <c r="AX300" s="13" t="s">
        <v>83</v>
      </c>
      <c r="AY300" s="162" t="s">
        <v>120</v>
      </c>
    </row>
    <row r="301" spans="1:65" s="2" customFormat="1" ht="24.2" customHeight="1">
      <c r="A301" s="30"/>
      <c r="B301" s="135"/>
      <c r="C301" s="136" t="s">
        <v>870</v>
      </c>
      <c r="D301" s="136" t="s">
        <v>121</v>
      </c>
      <c r="E301" s="137" t="s">
        <v>863</v>
      </c>
      <c r="F301" s="138" t="s">
        <v>864</v>
      </c>
      <c r="G301" s="139" t="s">
        <v>190</v>
      </c>
      <c r="H301" s="140">
        <v>2E-3</v>
      </c>
      <c r="I301" s="141"/>
      <c r="J301" s="142">
        <f>ROUND(I301*H301,2)</f>
        <v>0</v>
      </c>
      <c r="K301" s="138" t="s">
        <v>129</v>
      </c>
      <c r="L301" s="31"/>
      <c r="M301" s="143" t="s">
        <v>1</v>
      </c>
      <c r="N301" s="144" t="s">
        <v>40</v>
      </c>
      <c r="O301" s="56"/>
      <c r="P301" s="145">
        <f>O301*H301</f>
        <v>0</v>
      </c>
      <c r="Q301" s="145">
        <v>0</v>
      </c>
      <c r="R301" s="145">
        <f>Q301*H301</f>
        <v>0</v>
      </c>
      <c r="S301" s="145">
        <v>0</v>
      </c>
      <c r="T301" s="146">
        <f>S301*H301</f>
        <v>0</v>
      </c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R301" s="147" t="s">
        <v>125</v>
      </c>
      <c r="AT301" s="147" t="s">
        <v>121</v>
      </c>
      <c r="AU301" s="147" t="s">
        <v>85</v>
      </c>
      <c r="AY301" s="15" t="s">
        <v>120</v>
      </c>
      <c r="BE301" s="148">
        <f>IF(N301="základní",J301,0)</f>
        <v>0</v>
      </c>
      <c r="BF301" s="148">
        <f>IF(N301="snížená",J301,0)</f>
        <v>0</v>
      </c>
      <c r="BG301" s="148">
        <f>IF(N301="zákl. přenesená",J301,0)</f>
        <v>0</v>
      </c>
      <c r="BH301" s="148">
        <f>IF(N301="sníž. přenesená",J301,0)</f>
        <v>0</v>
      </c>
      <c r="BI301" s="148">
        <f>IF(N301="nulová",J301,0)</f>
        <v>0</v>
      </c>
      <c r="BJ301" s="15" t="s">
        <v>83</v>
      </c>
      <c r="BK301" s="148">
        <f>ROUND(I301*H301,2)</f>
        <v>0</v>
      </c>
      <c r="BL301" s="15" t="s">
        <v>125</v>
      </c>
      <c r="BM301" s="147" t="s">
        <v>871</v>
      </c>
    </row>
    <row r="302" spans="1:65" s="13" customFormat="1" ht="11.25">
      <c r="B302" s="160"/>
      <c r="D302" s="161" t="s">
        <v>150</v>
      </c>
      <c r="E302" s="162" t="s">
        <v>1</v>
      </c>
      <c r="F302" s="163" t="s">
        <v>872</v>
      </c>
      <c r="H302" s="164">
        <v>2E-3</v>
      </c>
      <c r="I302" s="165"/>
      <c r="L302" s="160"/>
      <c r="M302" s="166"/>
      <c r="N302" s="167"/>
      <c r="O302" s="167"/>
      <c r="P302" s="167"/>
      <c r="Q302" s="167"/>
      <c r="R302" s="167"/>
      <c r="S302" s="167"/>
      <c r="T302" s="168"/>
      <c r="AT302" s="162" t="s">
        <v>150</v>
      </c>
      <c r="AU302" s="162" t="s">
        <v>85</v>
      </c>
      <c r="AV302" s="13" t="s">
        <v>85</v>
      </c>
      <c r="AW302" s="13" t="s">
        <v>31</v>
      </c>
      <c r="AX302" s="13" t="s">
        <v>83</v>
      </c>
      <c r="AY302" s="162" t="s">
        <v>120</v>
      </c>
    </row>
    <row r="303" spans="1:65" s="2" customFormat="1" ht="16.5" customHeight="1">
      <c r="A303" s="30"/>
      <c r="B303" s="135"/>
      <c r="C303" s="169" t="s">
        <v>873</v>
      </c>
      <c r="D303" s="169" t="s">
        <v>187</v>
      </c>
      <c r="E303" s="170" t="s">
        <v>852</v>
      </c>
      <c r="F303" s="171" t="s">
        <v>853</v>
      </c>
      <c r="G303" s="172" t="s">
        <v>224</v>
      </c>
      <c r="H303" s="173">
        <v>1.59</v>
      </c>
      <c r="I303" s="174"/>
      <c r="J303" s="175">
        <f>ROUND(I303*H303,2)</f>
        <v>0</v>
      </c>
      <c r="K303" s="171" t="s">
        <v>129</v>
      </c>
      <c r="L303" s="176"/>
      <c r="M303" s="177" t="s">
        <v>1</v>
      </c>
      <c r="N303" s="178" t="s">
        <v>40</v>
      </c>
      <c r="O303" s="56"/>
      <c r="P303" s="145">
        <f>O303*H303</f>
        <v>0</v>
      </c>
      <c r="Q303" s="145">
        <v>1E-3</v>
      </c>
      <c r="R303" s="145">
        <f>Q303*H303</f>
        <v>1.5900000000000001E-3</v>
      </c>
      <c r="S303" s="145">
        <v>0</v>
      </c>
      <c r="T303" s="146">
        <f>S303*H303</f>
        <v>0</v>
      </c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R303" s="147" t="s">
        <v>191</v>
      </c>
      <c r="AT303" s="147" t="s">
        <v>187</v>
      </c>
      <c r="AU303" s="147" t="s">
        <v>85</v>
      </c>
      <c r="AY303" s="15" t="s">
        <v>120</v>
      </c>
      <c r="BE303" s="148">
        <f>IF(N303="základní",J303,0)</f>
        <v>0</v>
      </c>
      <c r="BF303" s="148">
        <f>IF(N303="snížená",J303,0)</f>
        <v>0</v>
      </c>
      <c r="BG303" s="148">
        <f>IF(N303="zákl. přenesená",J303,0)</f>
        <v>0</v>
      </c>
      <c r="BH303" s="148">
        <f>IF(N303="sníž. přenesená",J303,0)</f>
        <v>0</v>
      </c>
      <c r="BI303" s="148">
        <f>IF(N303="nulová",J303,0)</f>
        <v>0</v>
      </c>
      <c r="BJ303" s="15" t="s">
        <v>83</v>
      </c>
      <c r="BK303" s="148">
        <f>ROUND(I303*H303,2)</f>
        <v>0</v>
      </c>
      <c r="BL303" s="15" t="s">
        <v>125</v>
      </c>
      <c r="BM303" s="147" t="s">
        <v>874</v>
      </c>
    </row>
    <row r="304" spans="1:65" s="13" customFormat="1" ht="11.25">
      <c r="B304" s="160"/>
      <c r="D304" s="161" t="s">
        <v>150</v>
      </c>
      <c r="F304" s="163" t="s">
        <v>875</v>
      </c>
      <c r="H304" s="164">
        <v>1.59</v>
      </c>
      <c r="I304" s="165"/>
      <c r="L304" s="160"/>
      <c r="M304" s="166"/>
      <c r="N304" s="167"/>
      <c r="O304" s="167"/>
      <c r="P304" s="167"/>
      <c r="Q304" s="167"/>
      <c r="R304" s="167"/>
      <c r="S304" s="167"/>
      <c r="T304" s="168"/>
      <c r="AT304" s="162" t="s">
        <v>150</v>
      </c>
      <c r="AU304" s="162" t="s">
        <v>85</v>
      </c>
      <c r="AV304" s="13" t="s">
        <v>85</v>
      </c>
      <c r="AW304" s="13" t="s">
        <v>3</v>
      </c>
      <c r="AX304" s="13" t="s">
        <v>83</v>
      </c>
      <c r="AY304" s="162" t="s">
        <v>120</v>
      </c>
    </row>
    <row r="305" spans="1:65" s="2" customFormat="1" ht="24.2" customHeight="1">
      <c r="A305" s="30"/>
      <c r="B305" s="135"/>
      <c r="C305" s="136" t="s">
        <v>876</v>
      </c>
      <c r="D305" s="136" t="s">
        <v>121</v>
      </c>
      <c r="E305" s="137" t="s">
        <v>877</v>
      </c>
      <c r="F305" s="138" t="s">
        <v>878</v>
      </c>
      <c r="G305" s="139" t="s">
        <v>274</v>
      </c>
      <c r="H305" s="140">
        <v>76</v>
      </c>
      <c r="I305" s="141"/>
      <c r="J305" s="142">
        <f>ROUND(I305*H305,2)</f>
        <v>0</v>
      </c>
      <c r="K305" s="138" t="s">
        <v>129</v>
      </c>
      <c r="L305" s="31"/>
      <c r="M305" s="143" t="s">
        <v>1</v>
      </c>
      <c r="N305" s="144" t="s">
        <v>40</v>
      </c>
      <c r="O305" s="56"/>
      <c r="P305" s="145">
        <f>O305*H305</f>
        <v>0</v>
      </c>
      <c r="Q305" s="145">
        <v>0</v>
      </c>
      <c r="R305" s="145">
        <f>Q305*H305</f>
        <v>0</v>
      </c>
      <c r="S305" s="145">
        <v>0</v>
      </c>
      <c r="T305" s="146">
        <f>S305*H305</f>
        <v>0</v>
      </c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R305" s="147" t="s">
        <v>125</v>
      </c>
      <c r="AT305" s="147" t="s">
        <v>121</v>
      </c>
      <c r="AU305" s="147" t="s">
        <v>85</v>
      </c>
      <c r="AY305" s="15" t="s">
        <v>120</v>
      </c>
      <c r="BE305" s="148">
        <f>IF(N305="základní",J305,0)</f>
        <v>0</v>
      </c>
      <c r="BF305" s="148">
        <f>IF(N305="snížená",J305,0)</f>
        <v>0</v>
      </c>
      <c r="BG305" s="148">
        <f>IF(N305="zákl. přenesená",J305,0)</f>
        <v>0</v>
      </c>
      <c r="BH305" s="148">
        <f>IF(N305="sníž. přenesená",J305,0)</f>
        <v>0</v>
      </c>
      <c r="BI305" s="148">
        <f>IF(N305="nulová",J305,0)</f>
        <v>0</v>
      </c>
      <c r="BJ305" s="15" t="s">
        <v>83</v>
      </c>
      <c r="BK305" s="148">
        <f>ROUND(I305*H305,2)</f>
        <v>0</v>
      </c>
      <c r="BL305" s="15" t="s">
        <v>125</v>
      </c>
      <c r="BM305" s="147" t="s">
        <v>879</v>
      </c>
    </row>
    <row r="306" spans="1:65" s="13" customFormat="1" ht="11.25">
      <c r="B306" s="160"/>
      <c r="D306" s="161" t="s">
        <v>150</v>
      </c>
      <c r="E306" s="162" t="s">
        <v>1</v>
      </c>
      <c r="F306" s="163" t="s">
        <v>880</v>
      </c>
      <c r="H306" s="164">
        <v>68</v>
      </c>
      <c r="I306" s="165"/>
      <c r="L306" s="160"/>
      <c r="M306" s="166"/>
      <c r="N306" s="167"/>
      <c r="O306" s="167"/>
      <c r="P306" s="167"/>
      <c r="Q306" s="167"/>
      <c r="R306" s="167"/>
      <c r="S306" s="167"/>
      <c r="T306" s="168"/>
      <c r="AT306" s="162" t="s">
        <v>150</v>
      </c>
      <c r="AU306" s="162" t="s">
        <v>85</v>
      </c>
      <c r="AV306" s="13" t="s">
        <v>85</v>
      </c>
      <c r="AW306" s="13" t="s">
        <v>31</v>
      </c>
      <c r="AX306" s="13" t="s">
        <v>75</v>
      </c>
      <c r="AY306" s="162" t="s">
        <v>120</v>
      </c>
    </row>
    <row r="307" spans="1:65" s="13" customFormat="1" ht="11.25">
      <c r="B307" s="160"/>
      <c r="D307" s="161" t="s">
        <v>150</v>
      </c>
      <c r="E307" s="162" t="s">
        <v>1</v>
      </c>
      <c r="F307" s="163" t="s">
        <v>881</v>
      </c>
      <c r="H307" s="164">
        <v>8</v>
      </c>
      <c r="I307" s="165"/>
      <c r="L307" s="160"/>
      <c r="M307" s="166"/>
      <c r="N307" s="167"/>
      <c r="O307" s="167"/>
      <c r="P307" s="167"/>
      <c r="Q307" s="167"/>
      <c r="R307" s="167"/>
      <c r="S307" s="167"/>
      <c r="T307" s="168"/>
      <c r="AT307" s="162" t="s">
        <v>150</v>
      </c>
      <c r="AU307" s="162" t="s">
        <v>85</v>
      </c>
      <c r="AV307" s="13" t="s">
        <v>85</v>
      </c>
      <c r="AW307" s="13" t="s">
        <v>31</v>
      </c>
      <c r="AX307" s="13" t="s">
        <v>75</v>
      </c>
      <c r="AY307" s="162" t="s">
        <v>120</v>
      </c>
    </row>
    <row r="308" spans="1:65" s="2" customFormat="1" ht="16.5" customHeight="1">
      <c r="A308" s="30"/>
      <c r="B308" s="135"/>
      <c r="C308" s="136" t="s">
        <v>882</v>
      </c>
      <c r="D308" s="136" t="s">
        <v>121</v>
      </c>
      <c r="E308" s="137" t="s">
        <v>883</v>
      </c>
      <c r="F308" s="138" t="s">
        <v>884</v>
      </c>
      <c r="G308" s="139" t="s">
        <v>148</v>
      </c>
      <c r="H308" s="140">
        <v>11.4</v>
      </c>
      <c r="I308" s="141"/>
      <c r="J308" s="142">
        <f>ROUND(I308*H308,2)</f>
        <v>0</v>
      </c>
      <c r="K308" s="138" t="s">
        <v>129</v>
      </c>
      <c r="L308" s="31"/>
      <c r="M308" s="143" t="s">
        <v>1</v>
      </c>
      <c r="N308" s="144" t="s">
        <v>40</v>
      </c>
      <c r="O308" s="56"/>
      <c r="P308" s="145">
        <f>O308*H308</f>
        <v>0</v>
      </c>
      <c r="Q308" s="145">
        <v>0</v>
      </c>
      <c r="R308" s="145">
        <f>Q308*H308</f>
        <v>0</v>
      </c>
      <c r="S308" s="145">
        <v>0</v>
      </c>
      <c r="T308" s="146">
        <f>S308*H308</f>
        <v>0</v>
      </c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R308" s="147" t="s">
        <v>125</v>
      </c>
      <c r="AT308" s="147" t="s">
        <v>121</v>
      </c>
      <c r="AU308" s="147" t="s">
        <v>85</v>
      </c>
      <c r="AY308" s="15" t="s">
        <v>120</v>
      </c>
      <c r="BE308" s="148">
        <f>IF(N308="základní",J308,0)</f>
        <v>0</v>
      </c>
      <c r="BF308" s="148">
        <f>IF(N308="snížená",J308,0)</f>
        <v>0</v>
      </c>
      <c r="BG308" s="148">
        <f>IF(N308="zákl. přenesená",J308,0)</f>
        <v>0</v>
      </c>
      <c r="BH308" s="148">
        <f>IF(N308="sníž. přenesená",J308,0)</f>
        <v>0</v>
      </c>
      <c r="BI308" s="148">
        <f>IF(N308="nulová",J308,0)</f>
        <v>0</v>
      </c>
      <c r="BJ308" s="15" t="s">
        <v>83</v>
      </c>
      <c r="BK308" s="148">
        <f>ROUND(I308*H308,2)</f>
        <v>0</v>
      </c>
      <c r="BL308" s="15" t="s">
        <v>125</v>
      </c>
      <c r="BM308" s="147" t="s">
        <v>885</v>
      </c>
    </row>
    <row r="309" spans="1:65" s="13" customFormat="1" ht="11.25">
      <c r="B309" s="160"/>
      <c r="D309" s="161" t="s">
        <v>150</v>
      </c>
      <c r="E309" s="162" t="s">
        <v>1</v>
      </c>
      <c r="F309" s="163" t="s">
        <v>886</v>
      </c>
      <c r="H309" s="164">
        <v>1.7</v>
      </c>
      <c r="I309" s="165"/>
      <c r="L309" s="160"/>
      <c r="M309" s="166"/>
      <c r="N309" s="167"/>
      <c r="O309" s="167"/>
      <c r="P309" s="167"/>
      <c r="Q309" s="167"/>
      <c r="R309" s="167"/>
      <c r="S309" s="167"/>
      <c r="T309" s="168"/>
      <c r="AT309" s="162" t="s">
        <v>150</v>
      </c>
      <c r="AU309" s="162" t="s">
        <v>85</v>
      </c>
      <c r="AV309" s="13" t="s">
        <v>85</v>
      </c>
      <c r="AW309" s="13" t="s">
        <v>31</v>
      </c>
      <c r="AX309" s="13" t="s">
        <v>75</v>
      </c>
      <c r="AY309" s="162" t="s">
        <v>120</v>
      </c>
    </row>
    <row r="310" spans="1:65" s="13" customFormat="1" ht="22.5">
      <c r="B310" s="160"/>
      <c r="D310" s="161" t="s">
        <v>150</v>
      </c>
      <c r="E310" s="162" t="s">
        <v>1</v>
      </c>
      <c r="F310" s="163" t="s">
        <v>887</v>
      </c>
      <c r="H310" s="164">
        <v>8.5</v>
      </c>
      <c r="I310" s="165"/>
      <c r="L310" s="160"/>
      <c r="M310" s="166"/>
      <c r="N310" s="167"/>
      <c r="O310" s="167"/>
      <c r="P310" s="167"/>
      <c r="Q310" s="167"/>
      <c r="R310" s="167"/>
      <c r="S310" s="167"/>
      <c r="T310" s="168"/>
      <c r="AT310" s="162" t="s">
        <v>150</v>
      </c>
      <c r="AU310" s="162" t="s">
        <v>85</v>
      </c>
      <c r="AV310" s="13" t="s">
        <v>85</v>
      </c>
      <c r="AW310" s="13" t="s">
        <v>31</v>
      </c>
      <c r="AX310" s="13" t="s">
        <v>75</v>
      </c>
      <c r="AY310" s="162" t="s">
        <v>120</v>
      </c>
    </row>
    <row r="311" spans="1:65" s="13" customFormat="1" ht="11.25">
      <c r="B311" s="160"/>
      <c r="D311" s="161" t="s">
        <v>150</v>
      </c>
      <c r="E311" s="162" t="s">
        <v>1</v>
      </c>
      <c r="F311" s="163" t="s">
        <v>888</v>
      </c>
      <c r="H311" s="164">
        <v>0.2</v>
      </c>
      <c r="I311" s="165"/>
      <c r="L311" s="160"/>
      <c r="M311" s="166"/>
      <c r="N311" s="167"/>
      <c r="O311" s="167"/>
      <c r="P311" s="167"/>
      <c r="Q311" s="167"/>
      <c r="R311" s="167"/>
      <c r="S311" s="167"/>
      <c r="T311" s="168"/>
      <c r="AT311" s="162" t="s">
        <v>150</v>
      </c>
      <c r="AU311" s="162" t="s">
        <v>85</v>
      </c>
      <c r="AV311" s="13" t="s">
        <v>85</v>
      </c>
      <c r="AW311" s="13" t="s">
        <v>31</v>
      </c>
      <c r="AX311" s="13" t="s">
        <v>75</v>
      </c>
      <c r="AY311" s="162" t="s">
        <v>120</v>
      </c>
    </row>
    <row r="312" spans="1:65" s="13" customFormat="1" ht="22.5">
      <c r="B312" s="160"/>
      <c r="D312" s="161" t="s">
        <v>150</v>
      </c>
      <c r="E312" s="162" t="s">
        <v>1</v>
      </c>
      <c r="F312" s="163" t="s">
        <v>889</v>
      </c>
      <c r="H312" s="164">
        <v>1</v>
      </c>
      <c r="I312" s="165"/>
      <c r="L312" s="160"/>
      <c r="M312" s="166"/>
      <c r="N312" s="167"/>
      <c r="O312" s="167"/>
      <c r="P312" s="167"/>
      <c r="Q312" s="167"/>
      <c r="R312" s="167"/>
      <c r="S312" s="167"/>
      <c r="T312" s="168"/>
      <c r="AT312" s="162" t="s">
        <v>150</v>
      </c>
      <c r="AU312" s="162" t="s">
        <v>85</v>
      </c>
      <c r="AV312" s="13" t="s">
        <v>85</v>
      </c>
      <c r="AW312" s="13" t="s">
        <v>31</v>
      </c>
      <c r="AX312" s="13" t="s">
        <v>75</v>
      </c>
      <c r="AY312" s="162" t="s">
        <v>120</v>
      </c>
    </row>
    <row r="313" spans="1:65" s="2" customFormat="1" ht="16.5" customHeight="1">
      <c r="A313" s="30"/>
      <c r="B313" s="135"/>
      <c r="C313" s="136" t="s">
        <v>890</v>
      </c>
      <c r="D313" s="136" t="s">
        <v>121</v>
      </c>
      <c r="E313" s="137" t="s">
        <v>883</v>
      </c>
      <c r="F313" s="138" t="s">
        <v>884</v>
      </c>
      <c r="G313" s="139" t="s">
        <v>148</v>
      </c>
      <c r="H313" s="140">
        <v>9</v>
      </c>
      <c r="I313" s="141"/>
      <c r="J313" s="142">
        <f>ROUND(I313*H313,2)</f>
        <v>0</v>
      </c>
      <c r="K313" s="138" t="s">
        <v>129</v>
      </c>
      <c r="L313" s="31"/>
      <c r="M313" s="143" t="s">
        <v>1</v>
      </c>
      <c r="N313" s="144" t="s">
        <v>40</v>
      </c>
      <c r="O313" s="56"/>
      <c r="P313" s="145">
        <f>O313*H313</f>
        <v>0</v>
      </c>
      <c r="Q313" s="145">
        <v>0</v>
      </c>
      <c r="R313" s="145">
        <f>Q313*H313</f>
        <v>0</v>
      </c>
      <c r="S313" s="145">
        <v>0</v>
      </c>
      <c r="T313" s="146">
        <f>S313*H313</f>
        <v>0</v>
      </c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R313" s="147" t="s">
        <v>125</v>
      </c>
      <c r="AT313" s="147" t="s">
        <v>121</v>
      </c>
      <c r="AU313" s="147" t="s">
        <v>85</v>
      </c>
      <c r="AY313" s="15" t="s">
        <v>120</v>
      </c>
      <c r="BE313" s="148">
        <f>IF(N313="základní",J313,0)</f>
        <v>0</v>
      </c>
      <c r="BF313" s="148">
        <f>IF(N313="snížená",J313,0)</f>
        <v>0</v>
      </c>
      <c r="BG313" s="148">
        <f>IF(N313="zákl. přenesená",J313,0)</f>
        <v>0</v>
      </c>
      <c r="BH313" s="148">
        <f>IF(N313="sníž. přenesená",J313,0)</f>
        <v>0</v>
      </c>
      <c r="BI313" s="148">
        <f>IF(N313="nulová",J313,0)</f>
        <v>0</v>
      </c>
      <c r="BJ313" s="15" t="s">
        <v>83</v>
      </c>
      <c r="BK313" s="148">
        <f>ROUND(I313*H313,2)</f>
        <v>0</v>
      </c>
      <c r="BL313" s="15" t="s">
        <v>125</v>
      </c>
      <c r="BM313" s="147" t="s">
        <v>891</v>
      </c>
    </row>
    <row r="314" spans="1:65" s="13" customFormat="1" ht="11.25">
      <c r="B314" s="160"/>
      <c r="D314" s="161" t="s">
        <v>150</v>
      </c>
      <c r="E314" s="162" t="s">
        <v>1</v>
      </c>
      <c r="F314" s="163" t="s">
        <v>892</v>
      </c>
      <c r="H314" s="164">
        <v>1.5</v>
      </c>
      <c r="I314" s="165"/>
      <c r="L314" s="160"/>
      <c r="M314" s="166"/>
      <c r="N314" s="167"/>
      <c r="O314" s="167"/>
      <c r="P314" s="167"/>
      <c r="Q314" s="167"/>
      <c r="R314" s="167"/>
      <c r="S314" s="167"/>
      <c r="T314" s="168"/>
      <c r="AT314" s="162" t="s">
        <v>150</v>
      </c>
      <c r="AU314" s="162" t="s">
        <v>85</v>
      </c>
      <c r="AV314" s="13" t="s">
        <v>85</v>
      </c>
      <c r="AW314" s="13" t="s">
        <v>31</v>
      </c>
      <c r="AX314" s="13" t="s">
        <v>75</v>
      </c>
      <c r="AY314" s="162" t="s">
        <v>120</v>
      </c>
    </row>
    <row r="315" spans="1:65" s="13" customFormat="1" ht="22.5">
      <c r="B315" s="160"/>
      <c r="D315" s="161" t="s">
        <v>150</v>
      </c>
      <c r="E315" s="162" t="s">
        <v>1</v>
      </c>
      <c r="F315" s="163" t="s">
        <v>893</v>
      </c>
      <c r="H315" s="164">
        <v>7.5</v>
      </c>
      <c r="I315" s="165"/>
      <c r="L315" s="160"/>
      <c r="M315" s="166"/>
      <c r="N315" s="167"/>
      <c r="O315" s="167"/>
      <c r="P315" s="167"/>
      <c r="Q315" s="167"/>
      <c r="R315" s="167"/>
      <c r="S315" s="167"/>
      <c r="T315" s="168"/>
      <c r="AT315" s="162" t="s">
        <v>150</v>
      </c>
      <c r="AU315" s="162" t="s">
        <v>85</v>
      </c>
      <c r="AV315" s="13" t="s">
        <v>85</v>
      </c>
      <c r="AW315" s="13" t="s">
        <v>31</v>
      </c>
      <c r="AX315" s="13" t="s">
        <v>75</v>
      </c>
      <c r="AY315" s="162" t="s">
        <v>120</v>
      </c>
    </row>
    <row r="316" spans="1:65" s="2" customFormat="1" ht="16.5" customHeight="1">
      <c r="A316" s="30"/>
      <c r="B316" s="135"/>
      <c r="C316" s="136" t="s">
        <v>894</v>
      </c>
      <c r="D316" s="136" t="s">
        <v>121</v>
      </c>
      <c r="E316" s="137" t="s">
        <v>883</v>
      </c>
      <c r="F316" s="138" t="s">
        <v>884</v>
      </c>
      <c r="G316" s="139" t="s">
        <v>148</v>
      </c>
      <c r="H316" s="140">
        <v>15.9</v>
      </c>
      <c r="I316" s="141"/>
      <c r="J316" s="142">
        <f>ROUND(I316*H316,2)</f>
        <v>0</v>
      </c>
      <c r="K316" s="138" t="s">
        <v>129</v>
      </c>
      <c r="L316" s="31"/>
      <c r="M316" s="143" t="s">
        <v>1</v>
      </c>
      <c r="N316" s="144" t="s">
        <v>40</v>
      </c>
      <c r="O316" s="56"/>
      <c r="P316" s="145">
        <f>O316*H316</f>
        <v>0</v>
      </c>
      <c r="Q316" s="145">
        <v>0</v>
      </c>
      <c r="R316" s="145">
        <f>Q316*H316</f>
        <v>0</v>
      </c>
      <c r="S316" s="145">
        <v>0</v>
      </c>
      <c r="T316" s="146">
        <f>S316*H316</f>
        <v>0</v>
      </c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R316" s="147" t="s">
        <v>125</v>
      </c>
      <c r="AT316" s="147" t="s">
        <v>121</v>
      </c>
      <c r="AU316" s="147" t="s">
        <v>85</v>
      </c>
      <c r="AY316" s="15" t="s">
        <v>120</v>
      </c>
      <c r="BE316" s="148">
        <f>IF(N316="základní",J316,0)</f>
        <v>0</v>
      </c>
      <c r="BF316" s="148">
        <f>IF(N316="snížená",J316,0)</f>
        <v>0</v>
      </c>
      <c r="BG316" s="148">
        <f>IF(N316="zákl. přenesená",J316,0)</f>
        <v>0</v>
      </c>
      <c r="BH316" s="148">
        <f>IF(N316="sníž. přenesená",J316,0)</f>
        <v>0</v>
      </c>
      <c r="BI316" s="148">
        <f>IF(N316="nulová",J316,0)</f>
        <v>0</v>
      </c>
      <c r="BJ316" s="15" t="s">
        <v>83</v>
      </c>
      <c r="BK316" s="148">
        <f>ROUND(I316*H316,2)</f>
        <v>0</v>
      </c>
      <c r="BL316" s="15" t="s">
        <v>125</v>
      </c>
      <c r="BM316" s="147" t="s">
        <v>895</v>
      </c>
    </row>
    <row r="317" spans="1:65" s="13" customFormat="1" ht="11.25">
      <c r="B317" s="160"/>
      <c r="D317" s="161" t="s">
        <v>150</v>
      </c>
      <c r="E317" s="162" t="s">
        <v>1</v>
      </c>
      <c r="F317" s="163" t="s">
        <v>896</v>
      </c>
      <c r="H317" s="164">
        <v>2.65</v>
      </c>
      <c r="I317" s="165"/>
      <c r="L317" s="160"/>
      <c r="M317" s="166"/>
      <c r="N317" s="167"/>
      <c r="O317" s="167"/>
      <c r="P317" s="167"/>
      <c r="Q317" s="167"/>
      <c r="R317" s="167"/>
      <c r="S317" s="167"/>
      <c r="T317" s="168"/>
      <c r="AT317" s="162" t="s">
        <v>150</v>
      </c>
      <c r="AU317" s="162" t="s">
        <v>85</v>
      </c>
      <c r="AV317" s="13" t="s">
        <v>85</v>
      </c>
      <c r="AW317" s="13" t="s">
        <v>31</v>
      </c>
      <c r="AX317" s="13" t="s">
        <v>75</v>
      </c>
      <c r="AY317" s="162" t="s">
        <v>120</v>
      </c>
    </row>
    <row r="318" spans="1:65" s="13" customFormat="1" ht="22.5">
      <c r="B318" s="160"/>
      <c r="D318" s="161" t="s">
        <v>150</v>
      </c>
      <c r="E318" s="162" t="s">
        <v>1</v>
      </c>
      <c r="F318" s="163" t="s">
        <v>897</v>
      </c>
      <c r="H318" s="164">
        <v>13.25</v>
      </c>
      <c r="I318" s="165"/>
      <c r="L318" s="160"/>
      <c r="M318" s="166"/>
      <c r="N318" s="167"/>
      <c r="O318" s="167"/>
      <c r="P318" s="167"/>
      <c r="Q318" s="167"/>
      <c r="R318" s="167"/>
      <c r="S318" s="167"/>
      <c r="T318" s="168"/>
      <c r="AT318" s="162" t="s">
        <v>150</v>
      </c>
      <c r="AU318" s="162" t="s">
        <v>85</v>
      </c>
      <c r="AV318" s="13" t="s">
        <v>85</v>
      </c>
      <c r="AW318" s="13" t="s">
        <v>31</v>
      </c>
      <c r="AX318" s="13" t="s">
        <v>75</v>
      </c>
      <c r="AY318" s="162" t="s">
        <v>120</v>
      </c>
    </row>
    <row r="319" spans="1:65" s="2" customFormat="1" ht="16.5" customHeight="1">
      <c r="A319" s="30"/>
      <c r="B319" s="135"/>
      <c r="C319" s="136" t="s">
        <v>898</v>
      </c>
      <c r="D319" s="136" t="s">
        <v>121</v>
      </c>
      <c r="E319" s="137" t="s">
        <v>899</v>
      </c>
      <c r="F319" s="138" t="s">
        <v>900</v>
      </c>
      <c r="G319" s="139" t="s">
        <v>148</v>
      </c>
      <c r="H319" s="140">
        <v>25.632999999999999</v>
      </c>
      <c r="I319" s="141"/>
      <c r="J319" s="142">
        <f>ROUND(I319*H319,2)</f>
        <v>0</v>
      </c>
      <c r="K319" s="138" t="s">
        <v>129</v>
      </c>
      <c r="L319" s="31"/>
      <c r="M319" s="143" t="s">
        <v>1</v>
      </c>
      <c r="N319" s="144" t="s">
        <v>40</v>
      </c>
      <c r="O319" s="56"/>
      <c r="P319" s="145">
        <f>O319*H319</f>
        <v>0</v>
      </c>
      <c r="Q319" s="145">
        <v>0</v>
      </c>
      <c r="R319" s="145">
        <f>Q319*H319</f>
        <v>0</v>
      </c>
      <c r="S319" s="145">
        <v>0</v>
      </c>
      <c r="T319" s="146">
        <f>S319*H319</f>
        <v>0</v>
      </c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R319" s="147" t="s">
        <v>125</v>
      </c>
      <c r="AT319" s="147" t="s">
        <v>121</v>
      </c>
      <c r="AU319" s="147" t="s">
        <v>85</v>
      </c>
      <c r="AY319" s="15" t="s">
        <v>120</v>
      </c>
      <c r="BE319" s="148">
        <f>IF(N319="základní",J319,0)</f>
        <v>0</v>
      </c>
      <c r="BF319" s="148">
        <f>IF(N319="snížená",J319,0)</f>
        <v>0</v>
      </c>
      <c r="BG319" s="148">
        <f>IF(N319="zákl. přenesená",J319,0)</f>
        <v>0</v>
      </c>
      <c r="BH319" s="148">
        <f>IF(N319="sníž. přenesená",J319,0)</f>
        <v>0</v>
      </c>
      <c r="BI319" s="148">
        <f>IF(N319="nulová",J319,0)</f>
        <v>0</v>
      </c>
      <c r="BJ319" s="15" t="s">
        <v>83</v>
      </c>
      <c r="BK319" s="148">
        <f>ROUND(I319*H319,2)</f>
        <v>0</v>
      </c>
      <c r="BL319" s="15" t="s">
        <v>125</v>
      </c>
      <c r="BM319" s="147" t="s">
        <v>901</v>
      </c>
    </row>
    <row r="320" spans="1:65" s="13" customFormat="1" ht="11.25">
      <c r="B320" s="160"/>
      <c r="D320" s="161" t="s">
        <v>150</v>
      </c>
      <c r="E320" s="162" t="s">
        <v>1</v>
      </c>
      <c r="F320" s="163" t="s">
        <v>902</v>
      </c>
      <c r="H320" s="164">
        <v>8.5440000000000005</v>
      </c>
      <c r="I320" s="165"/>
      <c r="L320" s="160"/>
      <c r="M320" s="166"/>
      <c r="N320" s="167"/>
      <c r="O320" s="167"/>
      <c r="P320" s="167"/>
      <c r="Q320" s="167"/>
      <c r="R320" s="167"/>
      <c r="S320" s="167"/>
      <c r="T320" s="168"/>
      <c r="AT320" s="162" t="s">
        <v>150</v>
      </c>
      <c r="AU320" s="162" t="s">
        <v>85</v>
      </c>
      <c r="AV320" s="13" t="s">
        <v>85</v>
      </c>
      <c r="AW320" s="13" t="s">
        <v>31</v>
      </c>
      <c r="AX320" s="13" t="s">
        <v>75</v>
      </c>
      <c r="AY320" s="162" t="s">
        <v>120</v>
      </c>
    </row>
    <row r="321" spans="1:65" s="13" customFormat="1" ht="22.5">
      <c r="B321" s="160"/>
      <c r="D321" s="161" t="s">
        <v>150</v>
      </c>
      <c r="E321" s="162" t="s">
        <v>1</v>
      </c>
      <c r="F321" s="163" t="s">
        <v>903</v>
      </c>
      <c r="H321" s="164">
        <v>17.088999999999999</v>
      </c>
      <c r="I321" s="165"/>
      <c r="L321" s="160"/>
      <c r="M321" s="166"/>
      <c r="N321" s="167"/>
      <c r="O321" s="167"/>
      <c r="P321" s="167"/>
      <c r="Q321" s="167"/>
      <c r="R321" s="167"/>
      <c r="S321" s="167"/>
      <c r="T321" s="168"/>
      <c r="AT321" s="162" t="s">
        <v>150</v>
      </c>
      <c r="AU321" s="162" t="s">
        <v>85</v>
      </c>
      <c r="AV321" s="13" t="s">
        <v>85</v>
      </c>
      <c r="AW321" s="13" t="s">
        <v>31</v>
      </c>
      <c r="AX321" s="13" t="s">
        <v>75</v>
      </c>
      <c r="AY321" s="162" t="s">
        <v>120</v>
      </c>
    </row>
    <row r="322" spans="1:65" s="2" customFormat="1" ht="16.5" customHeight="1">
      <c r="A322" s="30"/>
      <c r="B322" s="135"/>
      <c r="C322" s="136" t="s">
        <v>904</v>
      </c>
      <c r="D322" s="136" t="s">
        <v>121</v>
      </c>
      <c r="E322" s="137" t="s">
        <v>899</v>
      </c>
      <c r="F322" s="138" t="s">
        <v>900</v>
      </c>
      <c r="G322" s="139" t="s">
        <v>148</v>
      </c>
      <c r="H322" s="140">
        <v>27.6</v>
      </c>
      <c r="I322" s="141"/>
      <c r="J322" s="142">
        <f>ROUND(I322*H322,2)</f>
        <v>0</v>
      </c>
      <c r="K322" s="138" t="s">
        <v>129</v>
      </c>
      <c r="L322" s="31"/>
      <c r="M322" s="143" t="s">
        <v>1</v>
      </c>
      <c r="N322" s="144" t="s">
        <v>40</v>
      </c>
      <c r="O322" s="56"/>
      <c r="P322" s="145">
        <f>O322*H322</f>
        <v>0</v>
      </c>
      <c r="Q322" s="145">
        <v>0</v>
      </c>
      <c r="R322" s="145">
        <f>Q322*H322</f>
        <v>0</v>
      </c>
      <c r="S322" s="145">
        <v>0</v>
      </c>
      <c r="T322" s="146">
        <f>S322*H322</f>
        <v>0</v>
      </c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R322" s="147" t="s">
        <v>125</v>
      </c>
      <c r="AT322" s="147" t="s">
        <v>121</v>
      </c>
      <c r="AU322" s="147" t="s">
        <v>85</v>
      </c>
      <c r="AY322" s="15" t="s">
        <v>120</v>
      </c>
      <c r="BE322" s="148">
        <f>IF(N322="základní",J322,0)</f>
        <v>0</v>
      </c>
      <c r="BF322" s="148">
        <f>IF(N322="snížená",J322,0)</f>
        <v>0</v>
      </c>
      <c r="BG322" s="148">
        <f>IF(N322="zákl. přenesená",J322,0)</f>
        <v>0</v>
      </c>
      <c r="BH322" s="148">
        <f>IF(N322="sníž. přenesená",J322,0)</f>
        <v>0</v>
      </c>
      <c r="BI322" s="148">
        <f>IF(N322="nulová",J322,0)</f>
        <v>0</v>
      </c>
      <c r="BJ322" s="15" t="s">
        <v>83</v>
      </c>
      <c r="BK322" s="148">
        <f>ROUND(I322*H322,2)</f>
        <v>0</v>
      </c>
      <c r="BL322" s="15" t="s">
        <v>125</v>
      </c>
      <c r="BM322" s="147" t="s">
        <v>905</v>
      </c>
    </row>
    <row r="323" spans="1:65" s="13" customFormat="1" ht="11.25">
      <c r="B323" s="160"/>
      <c r="D323" s="161" t="s">
        <v>150</v>
      </c>
      <c r="E323" s="162" t="s">
        <v>1</v>
      </c>
      <c r="F323" s="163" t="s">
        <v>906</v>
      </c>
      <c r="H323" s="164">
        <v>4.5999999999999996</v>
      </c>
      <c r="I323" s="165"/>
      <c r="L323" s="160"/>
      <c r="M323" s="166"/>
      <c r="N323" s="167"/>
      <c r="O323" s="167"/>
      <c r="P323" s="167"/>
      <c r="Q323" s="167"/>
      <c r="R323" s="167"/>
      <c r="S323" s="167"/>
      <c r="T323" s="168"/>
      <c r="AT323" s="162" t="s">
        <v>150</v>
      </c>
      <c r="AU323" s="162" t="s">
        <v>85</v>
      </c>
      <c r="AV323" s="13" t="s">
        <v>85</v>
      </c>
      <c r="AW323" s="13" t="s">
        <v>31</v>
      </c>
      <c r="AX323" s="13" t="s">
        <v>75</v>
      </c>
      <c r="AY323" s="162" t="s">
        <v>120</v>
      </c>
    </row>
    <row r="324" spans="1:65" s="13" customFormat="1" ht="22.5">
      <c r="B324" s="160"/>
      <c r="D324" s="161" t="s">
        <v>150</v>
      </c>
      <c r="E324" s="162" t="s">
        <v>1</v>
      </c>
      <c r="F324" s="163" t="s">
        <v>907</v>
      </c>
      <c r="H324" s="164">
        <v>23</v>
      </c>
      <c r="I324" s="165"/>
      <c r="L324" s="160"/>
      <c r="M324" s="166"/>
      <c r="N324" s="167"/>
      <c r="O324" s="167"/>
      <c r="P324" s="167"/>
      <c r="Q324" s="167"/>
      <c r="R324" s="167"/>
      <c r="S324" s="167"/>
      <c r="T324" s="168"/>
      <c r="AT324" s="162" t="s">
        <v>150</v>
      </c>
      <c r="AU324" s="162" t="s">
        <v>85</v>
      </c>
      <c r="AV324" s="13" t="s">
        <v>85</v>
      </c>
      <c r="AW324" s="13" t="s">
        <v>31</v>
      </c>
      <c r="AX324" s="13" t="s">
        <v>75</v>
      </c>
      <c r="AY324" s="162" t="s">
        <v>120</v>
      </c>
    </row>
    <row r="325" spans="1:65" s="2" customFormat="1" ht="24.2" customHeight="1">
      <c r="A325" s="30"/>
      <c r="B325" s="135"/>
      <c r="C325" s="136" t="s">
        <v>908</v>
      </c>
      <c r="D325" s="136" t="s">
        <v>121</v>
      </c>
      <c r="E325" s="137" t="s">
        <v>909</v>
      </c>
      <c r="F325" s="138" t="s">
        <v>910</v>
      </c>
      <c r="G325" s="139" t="s">
        <v>217</v>
      </c>
      <c r="H325" s="140">
        <v>2028.01</v>
      </c>
      <c r="I325" s="141"/>
      <c r="J325" s="142">
        <f>ROUND(I325*H325,2)</f>
        <v>0</v>
      </c>
      <c r="K325" s="138" t="s">
        <v>129</v>
      </c>
      <c r="L325" s="31"/>
      <c r="M325" s="143" t="s">
        <v>1</v>
      </c>
      <c r="N325" s="144" t="s">
        <v>40</v>
      </c>
      <c r="O325" s="56"/>
      <c r="P325" s="145">
        <f>O325*H325</f>
        <v>0</v>
      </c>
      <c r="Q325" s="145">
        <v>0</v>
      </c>
      <c r="R325" s="145">
        <f>Q325*H325</f>
        <v>0</v>
      </c>
      <c r="S325" s="145">
        <v>0</v>
      </c>
      <c r="T325" s="146">
        <f>S325*H325</f>
        <v>0</v>
      </c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R325" s="147" t="s">
        <v>125</v>
      </c>
      <c r="AT325" s="147" t="s">
        <v>121</v>
      </c>
      <c r="AU325" s="147" t="s">
        <v>85</v>
      </c>
      <c r="AY325" s="15" t="s">
        <v>120</v>
      </c>
      <c r="BE325" s="148">
        <f>IF(N325="základní",J325,0)</f>
        <v>0</v>
      </c>
      <c r="BF325" s="148">
        <f>IF(N325="snížená",J325,0)</f>
        <v>0</v>
      </c>
      <c r="BG325" s="148">
        <f>IF(N325="zákl. přenesená",J325,0)</f>
        <v>0</v>
      </c>
      <c r="BH325" s="148">
        <f>IF(N325="sníž. přenesená",J325,0)</f>
        <v>0</v>
      </c>
      <c r="BI325" s="148">
        <f>IF(N325="nulová",J325,0)</f>
        <v>0</v>
      </c>
      <c r="BJ325" s="15" t="s">
        <v>83</v>
      </c>
      <c r="BK325" s="148">
        <f>ROUND(I325*H325,2)</f>
        <v>0</v>
      </c>
      <c r="BL325" s="15" t="s">
        <v>125</v>
      </c>
      <c r="BM325" s="147" t="s">
        <v>911</v>
      </c>
    </row>
    <row r="326" spans="1:65" s="13" customFormat="1" ht="11.25">
      <c r="B326" s="160"/>
      <c r="D326" s="161" t="s">
        <v>150</v>
      </c>
      <c r="E326" s="162" t="s">
        <v>1</v>
      </c>
      <c r="F326" s="163" t="s">
        <v>672</v>
      </c>
      <c r="H326" s="164">
        <v>2028.01</v>
      </c>
      <c r="I326" s="165"/>
      <c r="L326" s="160"/>
      <c r="M326" s="166"/>
      <c r="N326" s="167"/>
      <c r="O326" s="167"/>
      <c r="P326" s="167"/>
      <c r="Q326" s="167"/>
      <c r="R326" s="167"/>
      <c r="S326" s="167"/>
      <c r="T326" s="168"/>
      <c r="AT326" s="162" t="s">
        <v>150</v>
      </c>
      <c r="AU326" s="162" t="s">
        <v>85</v>
      </c>
      <c r="AV326" s="13" t="s">
        <v>85</v>
      </c>
      <c r="AW326" s="13" t="s">
        <v>31</v>
      </c>
      <c r="AX326" s="13" t="s">
        <v>83</v>
      </c>
      <c r="AY326" s="162" t="s">
        <v>120</v>
      </c>
    </row>
    <row r="327" spans="1:65" s="2" customFormat="1" ht="24.2" customHeight="1">
      <c r="A327" s="30"/>
      <c r="B327" s="135"/>
      <c r="C327" s="136" t="s">
        <v>912</v>
      </c>
      <c r="D327" s="136" t="s">
        <v>121</v>
      </c>
      <c r="E327" s="137" t="s">
        <v>913</v>
      </c>
      <c r="F327" s="138" t="s">
        <v>914</v>
      </c>
      <c r="G327" s="139" t="s">
        <v>417</v>
      </c>
      <c r="H327" s="140">
        <v>19</v>
      </c>
      <c r="I327" s="141"/>
      <c r="J327" s="142">
        <f>ROUND(I327*H327,2)</f>
        <v>0</v>
      </c>
      <c r="K327" s="138" t="s">
        <v>1</v>
      </c>
      <c r="L327" s="31"/>
      <c r="M327" s="143" t="s">
        <v>1</v>
      </c>
      <c r="N327" s="144" t="s">
        <v>40</v>
      </c>
      <c r="O327" s="56"/>
      <c r="P327" s="145">
        <f>O327*H327</f>
        <v>0</v>
      </c>
      <c r="Q327" s="145">
        <v>0</v>
      </c>
      <c r="R327" s="145">
        <f>Q327*H327</f>
        <v>0</v>
      </c>
      <c r="S327" s="145">
        <v>0</v>
      </c>
      <c r="T327" s="146">
        <f>S327*H327</f>
        <v>0</v>
      </c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R327" s="147" t="s">
        <v>125</v>
      </c>
      <c r="AT327" s="147" t="s">
        <v>121</v>
      </c>
      <c r="AU327" s="147" t="s">
        <v>85</v>
      </c>
      <c r="AY327" s="15" t="s">
        <v>120</v>
      </c>
      <c r="BE327" s="148">
        <f>IF(N327="základní",J327,0)</f>
        <v>0</v>
      </c>
      <c r="BF327" s="148">
        <f>IF(N327="snížená",J327,0)</f>
        <v>0</v>
      </c>
      <c r="BG327" s="148">
        <f>IF(N327="zákl. přenesená",J327,0)</f>
        <v>0</v>
      </c>
      <c r="BH327" s="148">
        <f>IF(N327="sníž. přenesená",J327,0)</f>
        <v>0</v>
      </c>
      <c r="BI327" s="148">
        <f>IF(N327="nulová",J327,0)</f>
        <v>0</v>
      </c>
      <c r="BJ327" s="15" t="s">
        <v>83</v>
      </c>
      <c r="BK327" s="148">
        <f>ROUND(I327*H327,2)</f>
        <v>0</v>
      </c>
      <c r="BL327" s="15" t="s">
        <v>125</v>
      </c>
      <c r="BM327" s="147" t="s">
        <v>915</v>
      </c>
    </row>
    <row r="328" spans="1:65" s="13" customFormat="1" ht="11.25">
      <c r="B328" s="160"/>
      <c r="D328" s="161" t="s">
        <v>150</v>
      </c>
      <c r="E328" s="162" t="s">
        <v>1</v>
      </c>
      <c r="F328" s="163" t="s">
        <v>581</v>
      </c>
      <c r="H328" s="164">
        <v>17</v>
      </c>
      <c r="I328" s="165"/>
      <c r="L328" s="160"/>
      <c r="M328" s="166"/>
      <c r="N328" s="167"/>
      <c r="O328" s="167"/>
      <c r="P328" s="167"/>
      <c r="Q328" s="167"/>
      <c r="R328" s="167"/>
      <c r="S328" s="167"/>
      <c r="T328" s="168"/>
      <c r="AT328" s="162" t="s">
        <v>150</v>
      </c>
      <c r="AU328" s="162" t="s">
        <v>85</v>
      </c>
      <c r="AV328" s="13" t="s">
        <v>85</v>
      </c>
      <c r="AW328" s="13" t="s">
        <v>31</v>
      </c>
      <c r="AX328" s="13" t="s">
        <v>75</v>
      </c>
      <c r="AY328" s="162" t="s">
        <v>120</v>
      </c>
    </row>
    <row r="329" spans="1:65" s="13" customFormat="1" ht="11.25">
      <c r="B329" s="160"/>
      <c r="D329" s="161" t="s">
        <v>150</v>
      </c>
      <c r="E329" s="162" t="s">
        <v>1</v>
      </c>
      <c r="F329" s="163" t="s">
        <v>540</v>
      </c>
      <c r="H329" s="164">
        <v>2</v>
      </c>
      <c r="I329" s="165"/>
      <c r="L329" s="160"/>
      <c r="M329" s="166"/>
      <c r="N329" s="167"/>
      <c r="O329" s="167"/>
      <c r="P329" s="167"/>
      <c r="Q329" s="167"/>
      <c r="R329" s="167"/>
      <c r="S329" s="167"/>
      <c r="T329" s="168"/>
      <c r="AT329" s="162" t="s">
        <v>150</v>
      </c>
      <c r="AU329" s="162" t="s">
        <v>85</v>
      </c>
      <c r="AV329" s="13" t="s">
        <v>85</v>
      </c>
      <c r="AW329" s="13" t="s">
        <v>31</v>
      </c>
      <c r="AX329" s="13" t="s">
        <v>75</v>
      </c>
      <c r="AY329" s="162" t="s">
        <v>120</v>
      </c>
    </row>
    <row r="330" spans="1:65" s="2" customFormat="1" ht="16.5" customHeight="1">
      <c r="A330" s="30"/>
      <c r="B330" s="135"/>
      <c r="C330" s="136" t="s">
        <v>916</v>
      </c>
      <c r="D330" s="136" t="s">
        <v>121</v>
      </c>
      <c r="E330" s="137" t="s">
        <v>917</v>
      </c>
      <c r="F330" s="138" t="s">
        <v>918</v>
      </c>
      <c r="G330" s="139" t="s">
        <v>417</v>
      </c>
      <c r="H330" s="140">
        <v>19</v>
      </c>
      <c r="I330" s="141"/>
      <c r="J330" s="142">
        <f>ROUND(I330*H330,2)</f>
        <v>0</v>
      </c>
      <c r="K330" s="138" t="s">
        <v>1</v>
      </c>
      <c r="L330" s="31"/>
      <c r="M330" s="143" t="s">
        <v>1</v>
      </c>
      <c r="N330" s="144" t="s">
        <v>40</v>
      </c>
      <c r="O330" s="56"/>
      <c r="P330" s="145">
        <f>O330*H330</f>
        <v>0</v>
      </c>
      <c r="Q330" s="145">
        <v>0</v>
      </c>
      <c r="R330" s="145">
        <f>Q330*H330</f>
        <v>0</v>
      </c>
      <c r="S330" s="145">
        <v>0</v>
      </c>
      <c r="T330" s="146">
        <f>S330*H330</f>
        <v>0</v>
      </c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R330" s="147" t="s">
        <v>125</v>
      </c>
      <c r="AT330" s="147" t="s">
        <v>121</v>
      </c>
      <c r="AU330" s="147" t="s">
        <v>85</v>
      </c>
      <c r="AY330" s="15" t="s">
        <v>120</v>
      </c>
      <c r="BE330" s="148">
        <f>IF(N330="základní",J330,0)</f>
        <v>0</v>
      </c>
      <c r="BF330" s="148">
        <f>IF(N330="snížená",J330,0)</f>
        <v>0</v>
      </c>
      <c r="BG330" s="148">
        <f>IF(N330="zákl. přenesená",J330,0)</f>
        <v>0</v>
      </c>
      <c r="BH330" s="148">
        <f>IF(N330="sníž. přenesená",J330,0)</f>
        <v>0</v>
      </c>
      <c r="BI330" s="148">
        <f>IF(N330="nulová",J330,0)</f>
        <v>0</v>
      </c>
      <c r="BJ330" s="15" t="s">
        <v>83</v>
      </c>
      <c r="BK330" s="148">
        <f>ROUND(I330*H330,2)</f>
        <v>0</v>
      </c>
      <c r="BL330" s="15" t="s">
        <v>125</v>
      </c>
      <c r="BM330" s="147" t="s">
        <v>919</v>
      </c>
    </row>
    <row r="331" spans="1:65" s="13" customFormat="1" ht="11.25">
      <c r="B331" s="160"/>
      <c r="D331" s="161" t="s">
        <v>150</v>
      </c>
      <c r="E331" s="162" t="s">
        <v>1</v>
      </c>
      <c r="F331" s="163" t="s">
        <v>581</v>
      </c>
      <c r="H331" s="164">
        <v>17</v>
      </c>
      <c r="I331" s="165"/>
      <c r="L331" s="160"/>
      <c r="M331" s="166"/>
      <c r="N331" s="167"/>
      <c r="O331" s="167"/>
      <c r="P331" s="167"/>
      <c r="Q331" s="167"/>
      <c r="R331" s="167"/>
      <c r="S331" s="167"/>
      <c r="T331" s="168"/>
      <c r="AT331" s="162" t="s">
        <v>150</v>
      </c>
      <c r="AU331" s="162" t="s">
        <v>85</v>
      </c>
      <c r="AV331" s="13" t="s">
        <v>85</v>
      </c>
      <c r="AW331" s="13" t="s">
        <v>31</v>
      </c>
      <c r="AX331" s="13" t="s">
        <v>75</v>
      </c>
      <c r="AY331" s="162" t="s">
        <v>120</v>
      </c>
    </row>
    <row r="332" spans="1:65" s="13" customFormat="1" ht="11.25">
      <c r="B332" s="160"/>
      <c r="D332" s="161" t="s">
        <v>150</v>
      </c>
      <c r="E332" s="162" t="s">
        <v>1</v>
      </c>
      <c r="F332" s="163" t="s">
        <v>540</v>
      </c>
      <c r="H332" s="164">
        <v>2</v>
      </c>
      <c r="I332" s="165"/>
      <c r="L332" s="160"/>
      <c r="M332" s="166"/>
      <c r="N332" s="167"/>
      <c r="O332" s="167"/>
      <c r="P332" s="167"/>
      <c r="Q332" s="167"/>
      <c r="R332" s="167"/>
      <c r="S332" s="167"/>
      <c r="T332" s="168"/>
      <c r="AT332" s="162" t="s">
        <v>150</v>
      </c>
      <c r="AU332" s="162" t="s">
        <v>85</v>
      </c>
      <c r="AV332" s="13" t="s">
        <v>85</v>
      </c>
      <c r="AW332" s="13" t="s">
        <v>31</v>
      </c>
      <c r="AX332" s="13" t="s">
        <v>75</v>
      </c>
      <c r="AY332" s="162" t="s">
        <v>120</v>
      </c>
    </row>
    <row r="333" spans="1:65" s="2" customFormat="1" ht="24.2" customHeight="1">
      <c r="A333" s="30"/>
      <c r="B333" s="135"/>
      <c r="C333" s="136" t="s">
        <v>920</v>
      </c>
      <c r="D333" s="136" t="s">
        <v>121</v>
      </c>
      <c r="E333" s="137" t="s">
        <v>921</v>
      </c>
      <c r="F333" s="138" t="s">
        <v>922</v>
      </c>
      <c r="G333" s="139" t="s">
        <v>417</v>
      </c>
      <c r="H333" s="140">
        <v>19</v>
      </c>
      <c r="I333" s="141"/>
      <c r="J333" s="142">
        <f>ROUND(I333*H333,2)</f>
        <v>0</v>
      </c>
      <c r="K333" s="138" t="s">
        <v>1</v>
      </c>
      <c r="L333" s="31"/>
      <c r="M333" s="143" t="s">
        <v>1</v>
      </c>
      <c r="N333" s="144" t="s">
        <v>40</v>
      </c>
      <c r="O333" s="56"/>
      <c r="P333" s="145">
        <f>O333*H333</f>
        <v>0</v>
      </c>
      <c r="Q333" s="145">
        <v>0</v>
      </c>
      <c r="R333" s="145">
        <f>Q333*H333</f>
        <v>0</v>
      </c>
      <c r="S333" s="145">
        <v>0</v>
      </c>
      <c r="T333" s="146">
        <f>S333*H333</f>
        <v>0</v>
      </c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R333" s="147" t="s">
        <v>125</v>
      </c>
      <c r="AT333" s="147" t="s">
        <v>121</v>
      </c>
      <c r="AU333" s="147" t="s">
        <v>85</v>
      </c>
      <c r="AY333" s="15" t="s">
        <v>120</v>
      </c>
      <c r="BE333" s="148">
        <f>IF(N333="základní",J333,0)</f>
        <v>0</v>
      </c>
      <c r="BF333" s="148">
        <f>IF(N333="snížená",J333,0)</f>
        <v>0</v>
      </c>
      <c r="BG333" s="148">
        <f>IF(N333="zákl. přenesená",J333,0)</f>
        <v>0</v>
      </c>
      <c r="BH333" s="148">
        <f>IF(N333="sníž. přenesená",J333,0)</f>
        <v>0</v>
      </c>
      <c r="BI333" s="148">
        <f>IF(N333="nulová",J333,0)</f>
        <v>0</v>
      </c>
      <c r="BJ333" s="15" t="s">
        <v>83</v>
      </c>
      <c r="BK333" s="148">
        <f>ROUND(I333*H333,2)</f>
        <v>0</v>
      </c>
      <c r="BL333" s="15" t="s">
        <v>125</v>
      </c>
      <c r="BM333" s="147" t="s">
        <v>923</v>
      </c>
    </row>
    <row r="334" spans="1:65" s="13" customFormat="1" ht="11.25">
      <c r="B334" s="160"/>
      <c r="D334" s="161" t="s">
        <v>150</v>
      </c>
      <c r="E334" s="162" t="s">
        <v>1</v>
      </c>
      <c r="F334" s="163" t="s">
        <v>581</v>
      </c>
      <c r="H334" s="164">
        <v>17</v>
      </c>
      <c r="I334" s="165"/>
      <c r="L334" s="160"/>
      <c r="M334" s="166"/>
      <c r="N334" s="167"/>
      <c r="O334" s="167"/>
      <c r="P334" s="167"/>
      <c r="Q334" s="167"/>
      <c r="R334" s="167"/>
      <c r="S334" s="167"/>
      <c r="T334" s="168"/>
      <c r="AT334" s="162" t="s">
        <v>150</v>
      </c>
      <c r="AU334" s="162" t="s">
        <v>85</v>
      </c>
      <c r="AV334" s="13" t="s">
        <v>85</v>
      </c>
      <c r="AW334" s="13" t="s">
        <v>31</v>
      </c>
      <c r="AX334" s="13" t="s">
        <v>75</v>
      </c>
      <c r="AY334" s="162" t="s">
        <v>120</v>
      </c>
    </row>
    <row r="335" spans="1:65" s="13" customFormat="1" ht="11.25">
      <c r="B335" s="160"/>
      <c r="D335" s="161" t="s">
        <v>150</v>
      </c>
      <c r="E335" s="162" t="s">
        <v>1</v>
      </c>
      <c r="F335" s="163" t="s">
        <v>540</v>
      </c>
      <c r="H335" s="164">
        <v>2</v>
      </c>
      <c r="I335" s="165"/>
      <c r="L335" s="160"/>
      <c r="M335" s="166"/>
      <c r="N335" s="167"/>
      <c r="O335" s="167"/>
      <c r="P335" s="167"/>
      <c r="Q335" s="167"/>
      <c r="R335" s="167"/>
      <c r="S335" s="167"/>
      <c r="T335" s="168"/>
      <c r="AT335" s="162" t="s">
        <v>150</v>
      </c>
      <c r="AU335" s="162" t="s">
        <v>85</v>
      </c>
      <c r="AV335" s="13" t="s">
        <v>85</v>
      </c>
      <c r="AW335" s="13" t="s">
        <v>31</v>
      </c>
      <c r="AX335" s="13" t="s">
        <v>75</v>
      </c>
      <c r="AY335" s="162" t="s">
        <v>120</v>
      </c>
    </row>
    <row r="336" spans="1:65" s="11" customFormat="1" ht="22.9" customHeight="1">
      <c r="B336" s="124"/>
      <c r="D336" s="125" t="s">
        <v>74</v>
      </c>
      <c r="E336" s="158" t="s">
        <v>486</v>
      </c>
      <c r="F336" s="158" t="s">
        <v>487</v>
      </c>
      <c r="I336" s="127"/>
      <c r="J336" s="159">
        <f>BK336</f>
        <v>0</v>
      </c>
      <c r="L336" s="124"/>
      <c r="M336" s="129"/>
      <c r="N336" s="130"/>
      <c r="O336" s="130"/>
      <c r="P336" s="131">
        <f>P337</f>
        <v>0</v>
      </c>
      <c r="Q336" s="130"/>
      <c r="R336" s="131">
        <f>R337</f>
        <v>0</v>
      </c>
      <c r="S336" s="130"/>
      <c r="T336" s="132">
        <f>T337</f>
        <v>0</v>
      </c>
      <c r="AR336" s="125" t="s">
        <v>83</v>
      </c>
      <c r="AT336" s="133" t="s">
        <v>74</v>
      </c>
      <c r="AU336" s="133" t="s">
        <v>83</v>
      </c>
      <c r="AY336" s="125" t="s">
        <v>120</v>
      </c>
      <c r="BK336" s="134">
        <f>BK337</f>
        <v>0</v>
      </c>
    </row>
    <row r="337" spans="1:65" s="2" customFormat="1" ht="24.2" customHeight="1">
      <c r="A337" s="30"/>
      <c r="B337" s="135"/>
      <c r="C337" s="136" t="s">
        <v>924</v>
      </c>
      <c r="D337" s="136" t="s">
        <v>121</v>
      </c>
      <c r="E337" s="137" t="s">
        <v>925</v>
      </c>
      <c r="F337" s="138" t="s">
        <v>926</v>
      </c>
      <c r="G337" s="139" t="s">
        <v>190</v>
      </c>
      <c r="H337" s="140">
        <v>93.134</v>
      </c>
      <c r="I337" s="141"/>
      <c r="J337" s="142">
        <f>ROUND(I337*H337,2)</f>
        <v>0</v>
      </c>
      <c r="K337" s="138" t="s">
        <v>129</v>
      </c>
      <c r="L337" s="31"/>
      <c r="M337" s="143" t="s">
        <v>1</v>
      </c>
      <c r="N337" s="144" t="s">
        <v>40</v>
      </c>
      <c r="O337" s="56"/>
      <c r="P337" s="145">
        <f>O337*H337</f>
        <v>0</v>
      </c>
      <c r="Q337" s="145">
        <v>0</v>
      </c>
      <c r="R337" s="145">
        <f>Q337*H337</f>
        <v>0</v>
      </c>
      <c r="S337" s="145">
        <v>0</v>
      </c>
      <c r="T337" s="146">
        <f>S337*H337</f>
        <v>0</v>
      </c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R337" s="147" t="s">
        <v>125</v>
      </c>
      <c r="AT337" s="147" t="s">
        <v>121</v>
      </c>
      <c r="AU337" s="147" t="s">
        <v>85</v>
      </c>
      <c r="AY337" s="15" t="s">
        <v>120</v>
      </c>
      <c r="BE337" s="148">
        <f>IF(N337="základní",J337,0)</f>
        <v>0</v>
      </c>
      <c r="BF337" s="148">
        <f>IF(N337="snížená",J337,0)</f>
        <v>0</v>
      </c>
      <c r="BG337" s="148">
        <f>IF(N337="zákl. přenesená",J337,0)</f>
        <v>0</v>
      </c>
      <c r="BH337" s="148">
        <f>IF(N337="sníž. přenesená",J337,0)</f>
        <v>0</v>
      </c>
      <c r="BI337" s="148">
        <f>IF(N337="nulová",J337,0)</f>
        <v>0</v>
      </c>
      <c r="BJ337" s="15" t="s">
        <v>83</v>
      </c>
      <c r="BK337" s="148">
        <f>ROUND(I337*H337,2)</f>
        <v>0</v>
      </c>
      <c r="BL337" s="15" t="s">
        <v>125</v>
      </c>
      <c r="BM337" s="147" t="s">
        <v>927</v>
      </c>
    </row>
    <row r="338" spans="1:65" s="11" customFormat="1" ht="25.9" customHeight="1">
      <c r="B338" s="124"/>
      <c r="D338" s="125" t="s">
        <v>74</v>
      </c>
      <c r="E338" s="126" t="s">
        <v>511</v>
      </c>
      <c r="F338" s="126" t="s">
        <v>512</v>
      </c>
      <c r="I338" s="127"/>
      <c r="J338" s="128">
        <f>BK338</f>
        <v>0</v>
      </c>
      <c r="L338" s="124"/>
      <c r="M338" s="129"/>
      <c r="N338" s="130"/>
      <c r="O338" s="130"/>
      <c r="P338" s="131">
        <f>P339</f>
        <v>0</v>
      </c>
      <c r="Q338" s="130"/>
      <c r="R338" s="131">
        <f>R339</f>
        <v>0</v>
      </c>
      <c r="S338" s="130"/>
      <c r="T338" s="132">
        <f>T339</f>
        <v>0</v>
      </c>
      <c r="AR338" s="125" t="s">
        <v>125</v>
      </c>
      <c r="AT338" s="133" t="s">
        <v>74</v>
      </c>
      <c r="AU338" s="133" t="s">
        <v>75</v>
      </c>
      <c r="AY338" s="125" t="s">
        <v>120</v>
      </c>
      <c r="BK338" s="134">
        <f>BK339</f>
        <v>0</v>
      </c>
    </row>
    <row r="339" spans="1:65" s="2" customFormat="1" ht="16.5" customHeight="1">
      <c r="A339" s="30"/>
      <c r="B339" s="135"/>
      <c r="C339" s="136" t="s">
        <v>928</v>
      </c>
      <c r="D339" s="136" t="s">
        <v>121</v>
      </c>
      <c r="E339" s="137" t="s">
        <v>514</v>
      </c>
      <c r="F339" s="138" t="s">
        <v>515</v>
      </c>
      <c r="G339" s="139" t="s">
        <v>124</v>
      </c>
      <c r="H339" s="140">
        <v>1</v>
      </c>
      <c r="I339" s="141"/>
      <c r="J339" s="142">
        <f>ROUND(I339*H339,2)</f>
        <v>0</v>
      </c>
      <c r="K339" s="138" t="s">
        <v>1</v>
      </c>
      <c r="L339" s="31"/>
      <c r="M339" s="149" t="s">
        <v>1</v>
      </c>
      <c r="N339" s="150" t="s">
        <v>40</v>
      </c>
      <c r="O339" s="151"/>
      <c r="P339" s="152">
        <f>O339*H339</f>
        <v>0</v>
      </c>
      <c r="Q339" s="152">
        <v>0</v>
      </c>
      <c r="R339" s="152">
        <f>Q339*H339</f>
        <v>0</v>
      </c>
      <c r="S339" s="152">
        <v>0</v>
      </c>
      <c r="T339" s="153">
        <f>S339*H339</f>
        <v>0</v>
      </c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R339" s="147" t="s">
        <v>125</v>
      </c>
      <c r="AT339" s="147" t="s">
        <v>121</v>
      </c>
      <c r="AU339" s="147" t="s">
        <v>83</v>
      </c>
      <c r="AY339" s="15" t="s">
        <v>120</v>
      </c>
      <c r="BE339" s="148">
        <f>IF(N339="základní",J339,0)</f>
        <v>0</v>
      </c>
      <c r="BF339" s="148">
        <f>IF(N339="snížená",J339,0)</f>
        <v>0</v>
      </c>
      <c r="BG339" s="148">
        <f>IF(N339="zákl. přenesená",J339,0)</f>
        <v>0</v>
      </c>
      <c r="BH339" s="148">
        <f>IF(N339="sníž. přenesená",J339,0)</f>
        <v>0</v>
      </c>
      <c r="BI339" s="148">
        <f>IF(N339="nulová",J339,0)</f>
        <v>0</v>
      </c>
      <c r="BJ339" s="15" t="s">
        <v>83</v>
      </c>
      <c r="BK339" s="148">
        <f>ROUND(I339*H339,2)</f>
        <v>0</v>
      </c>
      <c r="BL339" s="15" t="s">
        <v>125</v>
      </c>
      <c r="BM339" s="147" t="s">
        <v>929</v>
      </c>
    </row>
    <row r="340" spans="1:65" s="2" customFormat="1" ht="6.95" customHeight="1">
      <c r="A340" s="30"/>
      <c r="B340" s="45"/>
      <c r="C340" s="46"/>
      <c r="D340" s="46"/>
      <c r="E340" s="46"/>
      <c r="F340" s="46"/>
      <c r="G340" s="46"/>
      <c r="H340" s="46"/>
      <c r="I340" s="46"/>
      <c r="J340" s="46"/>
      <c r="K340" s="46"/>
      <c r="L340" s="31"/>
      <c r="M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</row>
  </sheetData>
  <autoFilter ref="C119:K339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8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5" t="s">
        <v>94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1:46" s="1" customFormat="1" ht="24.95" customHeight="1">
      <c r="B4" s="18"/>
      <c r="D4" s="19" t="s">
        <v>95</v>
      </c>
      <c r="L4" s="18"/>
      <c r="M4" s="91" t="s">
        <v>10</v>
      </c>
      <c r="AT4" s="15" t="s">
        <v>3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25" t="s">
        <v>16</v>
      </c>
      <c r="L6" s="18"/>
    </row>
    <row r="7" spans="1:46" s="1" customFormat="1" ht="16.5" customHeight="1">
      <c r="B7" s="18"/>
      <c r="E7" s="219" t="str">
        <f>'Rekapitulace stavby'!K6</f>
        <v>Revitalizace zeleně a úprava okolních prostor budovy DM</v>
      </c>
      <c r="F7" s="220"/>
      <c r="G7" s="220"/>
      <c r="H7" s="220"/>
      <c r="L7" s="18"/>
    </row>
    <row r="8" spans="1:46" s="2" customFormat="1" ht="12" customHeight="1">
      <c r="A8" s="30"/>
      <c r="B8" s="31"/>
      <c r="C8" s="30"/>
      <c r="D8" s="25" t="s">
        <v>96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180" t="s">
        <v>930</v>
      </c>
      <c r="F9" s="221"/>
      <c r="G9" s="221"/>
      <c r="H9" s="221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5" t="s">
        <v>20</v>
      </c>
      <c r="E12" s="30"/>
      <c r="F12" s="23" t="s">
        <v>21</v>
      </c>
      <c r="G12" s="30"/>
      <c r="H12" s="30"/>
      <c r="I12" s="25" t="s">
        <v>22</v>
      </c>
      <c r="J12" s="53">
        <f>'Rekapitulace stavby'!AN8</f>
        <v>0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5" t="s">
        <v>23</v>
      </c>
      <c r="E14" s="30"/>
      <c r="F14" s="30"/>
      <c r="G14" s="30"/>
      <c r="H14" s="30"/>
      <c r="I14" s="25" t="s">
        <v>24</v>
      </c>
      <c r="J14" s="23" t="s">
        <v>1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3" t="s">
        <v>25</v>
      </c>
      <c r="F15" s="30"/>
      <c r="G15" s="30"/>
      <c r="H15" s="30"/>
      <c r="I15" s="25" t="s">
        <v>26</v>
      </c>
      <c r="J15" s="23" t="s">
        <v>1</v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5" t="s">
        <v>27</v>
      </c>
      <c r="E17" s="30"/>
      <c r="F17" s="30"/>
      <c r="G17" s="30"/>
      <c r="H17" s="30"/>
      <c r="I17" s="25" t="s">
        <v>24</v>
      </c>
      <c r="J17" s="26" t="str">
        <f>'Rekapitulace stavby'!AN13</f>
        <v>Vyplň údaj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22" t="str">
        <f>'Rekapitulace stavby'!E14</f>
        <v>Vyplň údaj</v>
      </c>
      <c r="F18" s="202"/>
      <c r="G18" s="202"/>
      <c r="H18" s="202"/>
      <c r="I18" s="25" t="s">
        <v>26</v>
      </c>
      <c r="J18" s="26" t="str">
        <f>'Rekapitulace stavby'!AN14</f>
        <v>Vyplň údaj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5" t="s">
        <v>29</v>
      </c>
      <c r="E20" s="30"/>
      <c r="F20" s="30"/>
      <c r="G20" s="30"/>
      <c r="H20" s="30"/>
      <c r="I20" s="25" t="s">
        <v>24</v>
      </c>
      <c r="J20" s="23" t="s">
        <v>1</v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3" t="s">
        <v>30</v>
      </c>
      <c r="F21" s="30"/>
      <c r="G21" s="30"/>
      <c r="H21" s="30"/>
      <c r="I21" s="25" t="s">
        <v>26</v>
      </c>
      <c r="J21" s="23" t="s">
        <v>1</v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24</v>
      </c>
      <c r="J23" s="23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3" t="s">
        <v>33</v>
      </c>
      <c r="F24" s="30"/>
      <c r="G24" s="30"/>
      <c r="H24" s="30"/>
      <c r="I24" s="25" t="s">
        <v>26</v>
      </c>
      <c r="J24" s="23" t="s">
        <v>1</v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5" t="s">
        <v>34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2"/>
      <c r="B27" s="93"/>
      <c r="C27" s="92"/>
      <c r="D27" s="92"/>
      <c r="E27" s="207" t="s">
        <v>1</v>
      </c>
      <c r="F27" s="207"/>
      <c r="G27" s="207"/>
      <c r="H27" s="20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95" t="s">
        <v>35</v>
      </c>
      <c r="E30" s="30"/>
      <c r="F30" s="30"/>
      <c r="G30" s="30"/>
      <c r="H30" s="30"/>
      <c r="I30" s="30"/>
      <c r="J30" s="69">
        <f>ROUND(J124,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>
      <c r="A32" s="30"/>
      <c r="B32" s="31"/>
      <c r="C32" s="30"/>
      <c r="D32" s="30"/>
      <c r="E32" s="30"/>
      <c r="F32" s="34" t="s">
        <v>37</v>
      </c>
      <c r="G32" s="30"/>
      <c r="H32" s="30"/>
      <c r="I32" s="34" t="s">
        <v>36</v>
      </c>
      <c r="J32" s="34" t="s">
        <v>38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customHeight="1">
      <c r="A33" s="30"/>
      <c r="B33" s="31"/>
      <c r="C33" s="30"/>
      <c r="D33" s="96" t="s">
        <v>39</v>
      </c>
      <c r="E33" s="25" t="s">
        <v>40</v>
      </c>
      <c r="F33" s="97">
        <f>ROUND((SUM(BE124:BE210)),  2)</f>
        <v>0</v>
      </c>
      <c r="G33" s="30"/>
      <c r="H33" s="30"/>
      <c r="I33" s="98">
        <v>0.21</v>
      </c>
      <c r="J33" s="97">
        <f>ROUND(((SUM(BE124:BE210))*I33),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1"/>
      <c r="C34" s="30"/>
      <c r="D34" s="30"/>
      <c r="E34" s="25" t="s">
        <v>41</v>
      </c>
      <c r="F34" s="97">
        <f>ROUND((SUM(BF124:BF210)),  2)</f>
        <v>0</v>
      </c>
      <c r="G34" s="30"/>
      <c r="H34" s="30"/>
      <c r="I34" s="98">
        <v>0.12</v>
      </c>
      <c r="J34" s="97">
        <f>ROUND(((SUM(BF124:BF210))*I34),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42</v>
      </c>
      <c r="F35" s="97">
        <f>ROUND((SUM(BG124:BG210)),  2)</f>
        <v>0</v>
      </c>
      <c r="G35" s="30"/>
      <c r="H35" s="30"/>
      <c r="I35" s="98">
        <v>0.21</v>
      </c>
      <c r="J35" s="97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43</v>
      </c>
      <c r="F36" s="97">
        <f>ROUND((SUM(BH124:BH210)),  2)</f>
        <v>0</v>
      </c>
      <c r="G36" s="30"/>
      <c r="H36" s="30"/>
      <c r="I36" s="98">
        <v>0.12</v>
      </c>
      <c r="J36" s="97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5" t="s">
        <v>44</v>
      </c>
      <c r="F37" s="97">
        <f>ROUND((SUM(BI124:BI210)),  2)</f>
        <v>0</v>
      </c>
      <c r="G37" s="30"/>
      <c r="H37" s="30"/>
      <c r="I37" s="98">
        <v>0</v>
      </c>
      <c r="J37" s="97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99"/>
      <c r="D39" s="100" t="s">
        <v>45</v>
      </c>
      <c r="E39" s="58"/>
      <c r="F39" s="58"/>
      <c r="G39" s="101" t="s">
        <v>46</v>
      </c>
      <c r="H39" s="102" t="s">
        <v>47</v>
      </c>
      <c r="I39" s="58"/>
      <c r="J39" s="103">
        <f>SUM(J30:J37)</f>
        <v>0</v>
      </c>
      <c r="K39" s="104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40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40"/>
    </row>
    <row r="51" spans="1:31" ht="11.25">
      <c r="B51" s="18"/>
      <c r="L51" s="18"/>
    </row>
    <row r="52" spans="1:31" ht="11.25">
      <c r="B52" s="18"/>
      <c r="L52" s="18"/>
    </row>
    <row r="53" spans="1:31" ht="11.25">
      <c r="B53" s="18"/>
      <c r="L53" s="18"/>
    </row>
    <row r="54" spans="1:31" ht="11.25">
      <c r="B54" s="18"/>
      <c r="L54" s="18"/>
    </row>
    <row r="55" spans="1:31" ht="11.25">
      <c r="B55" s="18"/>
      <c r="L55" s="18"/>
    </row>
    <row r="56" spans="1:31" ht="11.25">
      <c r="B56" s="18"/>
      <c r="L56" s="18"/>
    </row>
    <row r="57" spans="1:31" ht="11.25">
      <c r="B57" s="18"/>
      <c r="L57" s="18"/>
    </row>
    <row r="58" spans="1:31" ht="11.25">
      <c r="B58" s="18"/>
      <c r="L58" s="18"/>
    </row>
    <row r="59" spans="1:31" ht="11.25">
      <c r="B59" s="18"/>
      <c r="L59" s="18"/>
    </row>
    <row r="60" spans="1:31" ht="11.25">
      <c r="B60" s="18"/>
      <c r="L60" s="18"/>
    </row>
    <row r="61" spans="1:31" s="2" customFormat="1" ht="12.75">
      <c r="A61" s="30"/>
      <c r="B61" s="31"/>
      <c r="C61" s="30"/>
      <c r="D61" s="43" t="s">
        <v>50</v>
      </c>
      <c r="E61" s="33"/>
      <c r="F61" s="105" t="s">
        <v>51</v>
      </c>
      <c r="G61" s="43" t="s">
        <v>50</v>
      </c>
      <c r="H61" s="33"/>
      <c r="I61" s="33"/>
      <c r="J61" s="106" t="s">
        <v>51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>
      <c r="B62" s="18"/>
      <c r="L62" s="18"/>
    </row>
    <row r="63" spans="1:31" ht="11.25">
      <c r="B63" s="18"/>
      <c r="L63" s="18"/>
    </row>
    <row r="64" spans="1:31" ht="11.25">
      <c r="B64" s="18"/>
      <c r="L64" s="18"/>
    </row>
    <row r="65" spans="1:31" s="2" customFormat="1" ht="12.75">
      <c r="A65" s="30"/>
      <c r="B65" s="31"/>
      <c r="C65" s="30"/>
      <c r="D65" s="41" t="s">
        <v>52</v>
      </c>
      <c r="E65" s="44"/>
      <c r="F65" s="44"/>
      <c r="G65" s="41" t="s">
        <v>53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>
      <c r="B66" s="18"/>
      <c r="L66" s="18"/>
    </row>
    <row r="67" spans="1:31" ht="11.25">
      <c r="B67" s="18"/>
      <c r="L67" s="18"/>
    </row>
    <row r="68" spans="1:31" ht="11.25">
      <c r="B68" s="18"/>
      <c r="L68" s="18"/>
    </row>
    <row r="69" spans="1:31" ht="11.25">
      <c r="B69" s="18"/>
      <c r="L69" s="18"/>
    </row>
    <row r="70" spans="1:31" ht="11.25">
      <c r="B70" s="18"/>
      <c r="L70" s="18"/>
    </row>
    <row r="71" spans="1:31" ht="11.25">
      <c r="B71" s="18"/>
      <c r="L71" s="18"/>
    </row>
    <row r="72" spans="1:31" ht="11.25">
      <c r="B72" s="18"/>
      <c r="L72" s="18"/>
    </row>
    <row r="73" spans="1:31" ht="11.25">
      <c r="B73" s="18"/>
      <c r="L73" s="18"/>
    </row>
    <row r="74" spans="1:31" ht="11.25">
      <c r="B74" s="18"/>
      <c r="L74" s="18"/>
    </row>
    <row r="75" spans="1:31" ht="11.25">
      <c r="B75" s="18"/>
      <c r="L75" s="18"/>
    </row>
    <row r="76" spans="1:31" s="2" customFormat="1" ht="12.75">
      <c r="A76" s="30"/>
      <c r="B76" s="31"/>
      <c r="C76" s="30"/>
      <c r="D76" s="43" t="s">
        <v>50</v>
      </c>
      <c r="E76" s="33"/>
      <c r="F76" s="105" t="s">
        <v>51</v>
      </c>
      <c r="G76" s="43" t="s">
        <v>50</v>
      </c>
      <c r="H76" s="33"/>
      <c r="I76" s="33"/>
      <c r="J76" s="106" t="s">
        <v>51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>
      <c r="A82" s="30"/>
      <c r="B82" s="31"/>
      <c r="C82" s="19" t="s">
        <v>98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0"/>
      <c r="D85" s="30"/>
      <c r="E85" s="219" t="str">
        <f>E7</f>
        <v>Revitalizace zeleně a úprava okolních prostor budovy DM</v>
      </c>
      <c r="F85" s="220"/>
      <c r="G85" s="220"/>
      <c r="H85" s="220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5" t="s">
        <v>96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180" t="str">
        <f>E9</f>
        <v>40 - D.04 - Mobiliář a vybavenost</v>
      </c>
      <c r="F87" s="221"/>
      <c r="G87" s="221"/>
      <c r="H87" s="221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5" t="s">
        <v>20</v>
      </c>
      <c r="D89" s="30"/>
      <c r="E89" s="30"/>
      <c r="F89" s="23" t="str">
        <f>F12</f>
        <v>Přelouč</v>
      </c>
      <c r="G89" s="30"/>
      <c r="H89" s="30"/>
      <c r="I89" s="25" t="s">
        <v>22</v>
      </c>
      <c r="J89" s="53">
        <f>IF(J12="","",J12)</f>
        <v>0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customHeight="1">
      <c r="A91" s="30"/>
      <c r="B91" s="31"/>
      <c r="C91" s="25" t="s">
        <v>23</v>
      </c>
      <c r="D91" s="30"/>
      <c r="E91" s="30"/>
      <c r="F91" s="23" t="str">
        <f>E15</f>
        <v>GYGR Přelouč</v>
      </c>
      <c r="G91" s="30"/>
      <c r="H91" s="30"/>
      <c r="I91" s="25" t="s">
        <v>29</v>
      </c>
      <c r="J91" s="28" t="str">
        <f>E21</f>
        <v>Atelier Rákos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>
      <c r="A92" s="30"/>
      <c r="B92" s="31"/>
      <c r="C92" s="25" t="s">
        <v>27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Milan Hájek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07" t="s">
        <v>99</v>
      </c>
      <c r="D94" s="99"/>
      <c r="E94" s="99"/>
      <c r="F94" s="99"/>
      <c r="G94" s="99"/>
      <c r="H94" s="99"/>
      <c r="I94" s="99"/>
      <c r="J94" s="108" t="s">
        <v>100</v>
      </c>
      <c r="K94" s="99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>
      <c r="A96" s="30"/>
      <c r="B96" s="31"/>
      <c r="C96" s="109" t="s">
        <v>101</v>
      </c>
      <c r="D96" s="30"/>
      <c r="E96" s="30"/>
      <c r="F96" s="30"/>
      <c r="G96" s="30"/>
      <c r="H96" s="30"/>
      <c r="I96" s="30"/>
      <c r="J96" s="69">
        <f>J124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102</v>
      </c>
    </row>
    <row r="97" spans="1:31" s="9" customFormat="1" ht="24.95" customHeight="1">
      <c r="B97" s="110"/>
      <c r="D97" s="111" t="s">
        <v>133</v>
      </c>
      <c r="E97" s="112"/>
      <c r="F97" s="112"/>
      <c r="G97" s="112"/>
      <c r="H97" s="112"/>
      <c r="I97" s="112"/>
      <c r="J97" s="113">
        <f>J125</f>
        <v>0</v>
      </c>
      <c r="L97" s="110"/>
    </row>
    <row r="98" spans="1:31" s="12" customFormat="1" ht="19.899999999999999" customHeight="1">
      <c r="B98" s="154"/>
      <c r="D98" s="155" t="s">
        <v>134</v>
      </c>
      <c r="E98" s="156"/>
      <c r="F98" s="156"/>
      <c r="G98" s="156"/>
      <c r="H98" s="156"/>
      <c r="I98" s="156"/>
      <c r="J98" s="157">
        <f>J126</f>
        <v>0</v>
      </c>
      <c r="L98" s="154"/>
    </row>
    <row r="99" spans="1:31" s="12" customFormat="1" ht="19.899999999999999" customHeight="1">
      <c r="B99" s="154"/>
      <c r="D99" s="155" t="s">
        <v>135</v>
      </c>
      <c r="E99" s="156"/>
      <c r="F99" s="156"/>
      <c r="G99" s="156"/>
      <c r="H99" s="156"/>
      <c r="I99" s="156"/>
      <c r="J99" s="157">
        <f>J140</f>
        <v>0</v>
      </c>
      <c r="L99" s="154"/>
    </row>
    <row r="100" spans="1:31" s="12" customFormat="1" ht="19.899999999999999" customHeight="1">
      <c r="B100" s="154"/>
      <c r="D100" s="155" t="s">
        <v>138</v>
      </c>
      <c r="E100" s="156"/>
      <c r="F100" s="156"/>
      <c r="G100" s="156"/>
      <c r="H100" s="156"/>
      <c r="I100" s="156"/>
      <c r="J100" s="157">
        <f>J161</f>
        <v>0</v>
      </c>
      <c r="L100" s="154"/>
    </row>
    <row r="101" spans="1:31" s="12" customFormat="1" ht="19.899999999999999" customHeight="1">
      <c r="B101" s="154"/>
      <c r="D101" s="155" t="s">
        <v>139</v>
      </c>
      <c r="E101" s="156"/>
      <c r="F101" s="156"/>
      <c r="G101" s="156"/>
      <c r="H101" s="156"/>
      <c r="I101" s="156"/>
      <c r="J101" s="157">
        <f>J201</f>
        <v>0</v>
      </c>
      <c r="L101" s="154"/>
    </row>
    <row r="102" spans="1:31" s="9" customFormat="1" ht="24.95" customHeight="1">
      <c r="B102" s="110"/>
      <c r="D102" s="111" t="s">
        <v>140</v>
      </c>
      <c r="E102" s="112"/>
      <c r="F102" s="112"/>
      <c r="G102" s="112"/>
      <c r="H102" s="112"/>
      <c r="I102" s="112"/>
      <c r="J102" s="113">
        <f>J203</f>
        <v>0</v>
      </c>
      <c r="L102" s="110"/>
    </row>
    <row r="103" spans="1:31" s="12" customFormat="1" ht="19.899999999999999" customHeight="1">
      <c r="B103" s="154"/>
      <c r="D103" s="155" t="s">
        <v>931</v>
      </c>
      <c r="E103" s="156"/>
      <c r="F103" s="156"/>
      <c r="G103" s="156"/>
      <c r="H103" s="156"/>
      <c r="I103" s="156"/>
      <c r="J103" s="157">
        <f>J204</f>
        <v>0</v>
      </c>
      <c r="L103" s="154"/>
    </row>
    <row r="104" spans="1:31" s="9" customFormat="1" ht="24.95" customHeight="1">
      <c r="B104" s="110"/>
      <c r="D104" s="111" t="s">
        <v>142</v>
      </c>
      <c r="E104" s="112"/>
      <c r="F104" s="112"/>
      <c r="G104" s="112"/>
      <c r="H104" s="112"/>
      <c r="I104" s="112"/>
      <c r="J104" s="113">
        <f>J209</f>
        <v>0</v>
      </c>
      <c r="L104" s="110"/>
    </row>
    <row r="105" spans="1:31" s="2" customFormat="1" ht="21.75" customHeight="1">
      <c r="A105" s="30"/>
      <c r="B105" s="31"/>
      <c r="C105" s="30"/>
      <c r="D105" s="30"/>
      <c r="E105" s="30"/>
      <c r="F105" s="30"/>
      <c r="G105" s="30"/>
      <c r="H105" s="30"/>
      <c r="I105" s="30"/>
      <c r="J105" s="30"/>
      <c r="K105" s="30"/>
      <c r="L105" s="4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1:31" s="2" customFormat="1" ht="6.95" customHeight="1">
      <c r="A106" s="30"/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4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10" spans="1:31" s="2" customFormat="1" ht="6.95" customHeight="1">
      <c r="A110" s="30"/>
      <c r="B110" s="47"/>
      <c r="C110" s="48"/>
      <c r="D110" s="48"/>
      <c r="E110" s="48"/>
      <c r="F110" s="48"/>
      <c r="G110" s="48"/>
      <c r="H110" s="48"/>
      <c r="I110" s="48"/>
      <c r="J110" s="48"/>
      <c r="K110" s="48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24.95" customHeight="1">
      <c r="A111" s="30"/>
      <c r="B111" s="31"/>
      <c r="C111" s="19" t="s">
        <v>104</v>
      </c>
      <c r="D111" s="30"/>
      <c r="E111" s="30"/>
      <c r="F111" s="30"/>
      <c r="G111" s="30"/>
      <c r="H111" s="30"/>
      <c r="I111" s="30"/>
      <c r="J111" s="30"/>
      <c r="K111" s="30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6.95" customHeight="1">
      <c r="A112" s="30"/>
      <c r="B112" s="31"/>
      <c r="C112" s="30"/>
      <c r="D112" s="30"/>
      <c r="E112" s="30"/>
      <c r="F112" s="30"/>
      <c r="G112" s="30"/>
      <c r="H112" s="30"/>
      <c r="I112" s="30"/>
      <c r="J112" s="30"/>
      <c r="K112" s="30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12" customHeight="1">
      <c r="A113" s="30"/>
      <c r="B113" s="31"/>
      <c r="C113" s="25" t="s">
        <v>16</v>
      </c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6.5" customHeight="1">
      <c r="A114" s="30"/>
      <c r="B114" s="31"/>
      <c r="C114" s="30"/>
      <c r="D114" s="30"/>
      <c r="E114" s="219" t="str">
        <f>E7</f>
        <v>Revitalizace zeleně a úprava okolních prostor budovy DM</v>
      </c>
      <c r="F114" s="220"/>
      <c r="G114" s="220"/>
      <c r="H114" s="220"/>
      <c r="I114" s="30"/>
      <c r="J114" s="30"/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2" customHeight="1">
      <c r="A115" s="30"/>
      <c r="B115" s="31"/>
      <c r="C115" s="25" t="s">
        <v>96</v>
      </c>
      <c r="D115" s="30"/>
      <c r="E115" s="30"/>
      <c r="F115" s="30"/>
      <c r="G115" s="30"/>
      <c r="H115" s="30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6.5" customHeight="1">
      <c r="A116" s="30"/>
      <c r="B116" s="31"/>
      <c r="C116" s="30"/>
      <c r="D116" s="30"/>
      <c r="E116" s="180" t="str">
        <f>E9</f>
        <v>40 - D.04 - Mobiliář a vybavenost</v>
      </c>
      <c r="F116" s="221"/>
      <c r="G116" s="221"/>
      <c r="H116" s="221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6.95" customHeight="1">
      <c r="A117" s="30"/>
      <c r="B117" s="31"/>
      <c r="C117" s="30"/>
      <c r="D117" s="30"/>
      <c r="E117" s="30"/>
      <c r="F117" s="30"/>
      <c r="G117" s="30"/>
      <c r="H117" s="30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2" customHeight="1">
      <c r="A118" s="30"/>
      <c r="B118" s="31"/>
      <c r="C118" s="25" t="s">
        <v>20</v>
      </c>
      <c r="D118" s="30"/>
      <c r="E118" s="30"/>
      <c r="F118" s="23" t="str">
        <f>F12</f>
        <v>Přelouč</v>
      </c>
      <c r="G118" s="30"/>
      <c r="H118" s="30"/>
      <c r="I118" s="25" t="s">
        <v>22</v>
      </c>
      <c r="J118" s="53">
        <f>IF(J12="","",J12)</f>
        <v>0</v>
      </c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6.95" customHeight="1">
      <c r="A119" s="30"/>
      <c r="B119" s="31"/>
      <c r="C119" s="30"/>
      <c r="D119" s="30"/>
      <c r="E119" s="30"/>
      <c r="F119" s="30"/>
      <c r="G119" s="30"/>
      <c r="H119" s="30"/>
      <c r="I119" s="30"/>
      <c r="J119" s="30"/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15.2" customHeight="1">
      <c r="A120" s="30"/>
      <c r="B120" s="31"/>
      <c r="C120" s="25" t="s">
        <v>23</v>
      </c>
      <c r="D120" s="30"/>
      <c r="E120" s="30"/>
      <c r="F120" s="23" t="str">
        <f>E15</f>
        <v>GYGR Přelouč</v>
      </c>
      <c r="G120" s="30"/>
      <c r="H120" s="30"/>
      <c r="I120" s="25" t="s">
        <v>29</v>
      </c>
      <c r="J120" s="28" t="str">
        <f>E21</f>
        <v>Atelier Rákos s.r.o.</v>
      </c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2" customFormat="1" ht="15.2" customHeight="1">
      <c r="A121" s="30"/>
      <c r="B121" s="31"/>
      <c r="C121" s="25" t="s">
        <v>27</v>
      </c>
      <c r="D121" s="30"/>
      <c r="E121" s="30"/>
      <c r="F121" s="23" t="str">
        <f>IF(E18="","",E18)</f>
        <v>Vyplň údaj</v>
      </c>
      <c r="G121" s="30"/>
      <c r="H121" s="30"/>
      <c r="I121" s="25" t="s">
        <v>32</v>
      </c>
      <c r="J121" s="28" t="str">
        <f>E24</f>
        <v>Milan Hájek</v>
      </c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5" s="2" customFormat="1" ht="10.35" customHeight="1">
      <c r="A122" s="30"/>
      <c r="B122" s="31"/>
      <c r="C122" s="30"/>
      <c r="D122" s="30"/>
      <c r="E122" s="30"/>
      <c r="F122" s="30"/>
      <c r="G122" s="30"/>
      <c r="H122" s="30"/>
      <c r="I122" s="30"/>
      <c r="J122" s="30"/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5" s="10" customFormat="1" ht="29.25" customHeight="1">
      <c r="A123" s="114"/>
      <c r="B123" s="115"/>
      <c r="C123" s="116" t="s">
        <v>105</v>
      </c>
      <c r="D123" s="117" t="s">
        <v>60</v>
      </c>
      <c r="E123" s="117" t="s">
        <v>56</v>
      </c>
      <c r="F123" s="117" t="s">
        <v>57</v>
      </c>
      <c r="G123" s="117" t="s">
        <v>106</v>
      </c>
      <c r="H123" s="117" t="s">
        <v>107</v>
      </c>
      <c r="I123" s="117" t="s">
        <v>108</v>
      </c>
      <c r="J123" s="117" t="s">
        <v>100</v>
      </c>
      <c r="K123" s="118" t="s">
        <v>109</v>
      </c>
      <c r="L123" s="119"/>
      <c r="M123" s="60" t="s">
        <v>1</v>
      </c>
      <c r="N123" s="61" t="s">
        <v>39</v>
      </c>
      <c r="O123" s="61" t="s">
        <v>110</v>
      </c>
      <c r="P123" s="61" t="s">
        <v>111</v>
      </c>
      <c r="Q123" s="61" t="s">
        <v>112</v>
      </c>
      <c r="R123" s="61" t="s">
        <v>113</v>
      </c>
      <c r="S123" s="61" t="s">
        <v>114</v>
      </c>
      <c r="T123" s="62" t="s">
        <v>115</v>
      </c>
      <c r="U123" s="114"/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114"/>
    </row>
    <row r="124" spans="1:65" s="2" customFormat="1" ht="22.9" customHeight="1">
      <c r="A124" s="30"/>
      <c r="B124" s="31"/>
      <c r="C124" s="67" t="s">
        <v>116</v>
      </c>
      <c r="D124" s="30"/>
      <c r="E124" s="30"/>
      <c r="F124" s="30"/>
      <c r="G124" s="30"/>
      <c r="H124" s="30"/>
      <c r="I124" s="30"/>
      <c r="J124" s="120">
        <f>BK124</f>
        <v>0</v>
      </c>
      <c r="K124" s="30"/>
      <c r="L124" s="31"/>
      <c r="M124" s="63"/>
      <c r="N124" s="54"/>
      <c r="O124" s="64"/>
      <c r="P124" s="121">
        <f>P125+P203+P209</f>
        <v>0</v>
      </c>
      <c r="Q124" s="64"/>
      <c r="R124" s="121">
        <f>R125+R203+R209</f>
        <v>13.582077200000002</v>
      </c>
      <c r="S124" s="64"/>
      <c r="T124" s="122">
        <f>T125+T203+T209</f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T124" s="15" t="s">
        <v>74</v>
      </c>
      <c r="AU124" s="15" t="s">
        <v>102</v>
      </c>
      <c r="BK124" s="123">
        <f>BK125+BK203+BK209</f>
        <v>0</v>
      </c>
    </row>
    <row r="125" spans="1:65" s="11" customFormat="1" ht="25.9" customHeight="1">
      <c r="B125" s="124"/>
      <c r="D125" s="125" t="s">
        <v>74</v>
      </c>
      <c r="E125" s="126" t="s">
        <v>143</v>
      </c>
      <c r="F125" s="126" t="s">
        <v>144</v>
      </c>
      <c r="I125" s="127"/>
      <c r="J125" s="128">
        <f>BK125</f>
        <v>0</v>
      </c>
      <c r="L125" s="124"/>
      <c r="M125" s="129"/>
      <c r="N125" s="130"/>
      <c r="O125" s="130"/>
      <c r="P125" s="131">
        <f>P126+P140+P161+P201</f>
        <v>0</v>
      </c>
      <c r="Q125" s="130"/>
      <c r="R125" s="131">
        <f>R126+R140+R161+R201</f>
        <v>13.582077200000002</v>
      </c>
      <c r="S125" s="130"/>
      <c r="T125" s="132">
        <f>T126+T140+T161+T201</f>
        <v>0</v>
      </c>
      <c r="AR125" s="125" t="s">
        <v>83</v>
      </c>
      <c r="AT125" s="133" t="s">
        <v>74</v>
      </c>
      <c r="AU125" s="133" t="s">
        <v>75</v>
      </c>
      <c r="AY125" s="125" t="s">
        <v>120</v>
      </c>
      <c r="BK125" s="134">
        <f>BK126+BK140+BK161+BK201</f>
        <v>0</v>
      </c>
    </row>
    <row r="126" spans="1:65" s="11" customFormat="1" ht="22.9" customHeight="1">
      <c r="B126" s="124"/>
      <c r="D126" s="125" t="s">
        <v>74</v>
      </c>
      <c r="E126" s="158" t="s">
        <v>83</v>
      </c>
      <c r="F126" s="158" t="s">
        <v>145</v>
      </c>
      <c r="I126" s="127"/>
      <c r="J126" s="159">
        <f>BK126</f>
        <v>0</v>
      </c>
      <c r="L126" s="124"/>
      <c r="M126" s="129"/>
      <c r="N126" s="130"/>
      <c r="O126" s="130"/>
      <c r="P126" s="131">
        <f>SUM(P127:P139)</f>
        <v>0</v>
      </c>
      <c r="Q126" s="130"/>
      <c r="R126" s="131">
        <f>SUM(R127:R139)</f>
        <v>0</v>
      </c>
      <c r="S126" s="130"/>
      <c r="T126" s="132">
        <f>SUM(T127:T139)</f>
        <v>0</v>
      </c>
      <c r="AR126" s="125" t="s">
        <v>83</v>
      </c>
      <c r="AT126" s="133" t="s">
        <v>74</v>
      </c>
      <c r="AU126" s="133" t="s">
        <v>83</v>
      </c>
      <c r="AY126" s="125" t="s">
        <v>120</v>
      </c>
      <c r="BK126" s="134">
        <f>SUM(BK127:BK139)</f>
        <v>0</v>
      </c>
    </row>
    <row r="127" spans="1:65" s="2" customFormat="1" ht="33" customHeight="1">
      <c r="A127" s="30"/>
      <c r="B127" s="135"/>
      <c r="C127" s="136" t="s">
        <v>83</v>
      </c>
      <c r="D127" s="136" t="s">
        <v>121</v>
      </c>
      <c r="E127" s="137" t="s">
        <v>932</v>
      </c>
      <c r="F127" s="138" t="s">
        <v>933</v>
      </c>
      <c r="G127" s="139" t="s">
        <v>148</v>
      </c>
      <c r="H127" s="140">
        <v>6.3289999999999997</v>
      </c>
      <c r="I127" s="141"/>
      <c r="J127" s="142">
        <f>ROUND(I127*H127,2)</f>
        <v>0</v>
      </c>
      <c r="K127" s="138" t="s">
        <v>129</v>
      </c>
      <c r="L127" s="31"/>
      <c r="M127" s="143" t="s">
        <v>1</v>
      </c>
      <c r="N127" s="144" t="s">
        <v>40</v>
      </c>
      <c r="O127" s="56"/>
      <c r="P127" s="145">
        <f>O127*H127</f>
        <v>0</v>
      </c>
      <c r="Q127" s="145">
        <v>0</v>
      </c>
      <c r="R127" s="145">
        <f>Q127*H127</f>
        <v>0</v>
      </c>
      <c r="S127" s="145">
        <v>0</v>
      </c>
      <c r="T127" s="146">
        <f>S127*H127</f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47" t="s">
        <v>125</v>
      </c>
      <c r="AT127" s="147" t="s">
        <v>121</v>
      </c>
      <c r="AU127" s="147" t="s">
        <v>85</v>
      </c>
      <c r="AY127" s="15" t="s">
        <v>120</v>
      </c>
      <c r="BE127" s="148">
        <f>IF(N127="základní",J127,0)</f>
        <v>0</v>
      </c>
      <c r="BF127" s="148">
        <f>IF(N127="snížená",J127,0)</f>
        <v>0</v>
      </c>
      <c r="BG127" s="148">
        <f>IF(N127="zákl. přenesená",J127,0)</f>
        <v>0</v>
      </c>
      <c r="BH127" s="148">
        <f>IF(N127="sníž. přenesená",J127,0)</f>
        <v>0</v>
      </c>
      <c r="BI127" s="148">
        <f>IF(N127="nulová",J127,0)</f>
        <v>0</v>
      </c>
      <c r="BJ127" s="15" t="s">
        <v>83</v>
      </c>
      <c r="BK127" s="148">
        <f>ROUND(I127*H127,2)</f>
        <v>0</v>
      </c>
      <c r="BL127" s="15" t="s">
        <v>125</v>
      </c>
      <c r="BM127" s="147" t="s">
        <v>934</v>
      </c>
    </row>
    <row r="128" spans="1:65" s="13" customFormat="1" ht="11.25">
      <c r="B128" s="160"/>
      <c r="D128" s="161" t="s">
        <v>150</v>
      </c>
      <c r="E128" s="162" t="s">
        <v>1</v>
      </c>
      <c r="F128" s="163" t="s">
        <v>935</v>
      </c>
      <c r="H128" s="164">
        <v>1.1200000000000001</v>
      </c>
      <c r="I128" s="165"/>
      <c r="L128" s="160"/>
      <c r="M128" s="166"/>
      <c r="N128" s="167"/>
      <c r="O128" s="167"/>
      <c r="P128" s="167"/>
      <c r="Q128" s="167"/>
      <c r="R128" s="167"/>
      <c r="S128" s="167"/>
      <c r="T128" s="168"/>
      <c r="AT128" s="162" t="s">
        <v>150</v>
      </c>
      <c r="AU128" s="162" t="s">
        <v>85</v>
      </c>
      <c r="AV128" s="13" t="s">
        <v>85</v>
      </c>
      <c r="AW128" s="13" t="s">
        <v>31</v>
      </c>
      <c r="AX128" s="13" t="s">
        <v>75</v>
      </c>
      <c r="AY128" s="162" t="s">
        <v>120</v>
      </c>
    </row>
    <row r="129" spans="1:65" s="13" customFormat="1" ht="11.25">
      <c r="B129" s="160"/>
      <c r="D129" s="161" t="s">
        <v>150</v>
      </c>
      <c r="E129" s="162" t="s">
        <v>1</v>
      </c>
      <c r="F129" s="163" t="s">
        <v>936</v>
      </c>
      <c r="H129" s="164">
        <v>0.58799999999999997</v>
      </c>
      <c r="I129" s="165"/>
      <c r="L129" s="160"/>
      <c r="M129" s="166"/>
      <c r="N129" s="167"/>
      <c r="O129" s="167"/>
      <c r="P129" s="167"/>
      <c r="Q129" s="167"/>
      <c r="R129" s="167"/>
      <c r="S129" s="167"/>
      <c r="T129" s="168"/>
      <c r="AT129" s="162" t="s">
        <v>150</v>
      </c>
      <c r="AU129" s="162" t="s">
        <v>85</v>
      </c>
      <c r="AV129" s="13" t="s">
        <v>85</v>
      </c>
      <c r="AW129" s="13" t="s">
        <v>31</v>
      </c>
      <c r="AX129" s="13" t="s">
        <v>75</v>
      </c>
      <c r="AY129" s="162" t="s">
        <v>120</v>
      </c>
    </row>
    <row r="130" spans="1:65" s="13" customFormat="1" ht="11.25">
      <c r="B130" s="160"/>
      <c r="D130" s="161" t="s">
        <v>150</v>
      </c>
      <c r="E130" s="162" t="s">
        <v>1</v>
      </c>
      <c r="F130" s="163" t="s">
        <v>937</v>
      </c>
      <c r="H130" s="164">
        <v>1.08</v>
      </c>
      <c r="I130" s="165"/>
      <c r="L130" s="160"/>
      <c r="M130" s="166"/>
      <c r="N130" s="167"/>
      <c r="O130" s="167"/>
      <c r="P130" s="167"/>
      <c r="Q130" s="167"/>
      <c r="R130" s="167"/>
      <c r="S130" s="167"/>
      <c r="T130" s="168"/>
      <c r="AT130" s="162" t="s">
        <v>150</v>
      </c>
      <c r="AU130" s="162" t="s">
        <v>85</v>
      </c>
      <c r="AV130" s="13" t="s">
        <v>85</v>
      </c>
      <c r="AW130" s="13" t="s">
        <v>31</v>
      </c>
      <c r="AX130" s="13" t="s">
        <v>75</v>
      </c>
      <c r="AY130" s="162" t="s">
        <v>120</v>
      </c>
    </row>
    <row r="131" spans="1:65" s="13" customFormat="1" ht="11.25">
      <c r="B131" s="160"/>
      <c r="D131" s="161" t="s">
        <v>150</v>
      </c>
      <c r="E131" s="162" t="s">
        <v>1</v>
      </c>
      <c r="F131" s="163" t="s">
        <v>938</v>
      </c>
      <c r="H131" s="164">
        <v>0.3</v>
      </c>
      <c r="I131" s="165"/>
      <c r="L131" s="160"/>
      <c r="M131" s="166"/>
      <c r="N131" s="167"/>
      <c r="O131" s="167"/>
      <c r="P131" s="167"/>
      <c r="Q131" s="167"/>
      <c r="R131" s="167"/>
      <c r="S131" s="167"/>
      <c r="T131" s="168"/>
      <c r="AT131" s="162" t="s">
        <v>150</v>
      </c>
      <c r="AU131" s="162" t="s">
        <v>85</v>
      </c>
      <c r="AV131" s="13" t="s">
        <v>85</v>
      </c>
      <c r="AW131" s="13" t="s">
        <v>31</v>
      </c>
      <c r="AX131" s="13" t="s">
        <v>75</v>
      </c>
      <c r="AY131" s="162" t="s">
        <v>120</v>
      </c>
    </row>
    <row r="132" spans="1:65" s="13" customFormat="1" ht="11.25">
      <c r="B132" s="160"/>
      <c r="D132" s="161" t="s">
        <v>150</v>
      </c>
      <c r="E132" s="162" t="s">
        <v>1</v>
      </c>
      <c r="F132" s="163" t="s">
        <v>939</v>
      </c>
      <c r="H132" s="164">
        <v>2.8</v>
      </c>
      <c r="I132" s="165"/>
      <c r="L132" s="160"/>
      <c r="M132" s="166"/>
      <c r="N132" s="167"/>
      <c r="O132" s="167"/>
      <c r="P132" s="167"/>
      <c r="Q132" s="167"/>
      <c r="R132" s="167"/>
      <c r="S132" s="167"/>
      <c r="T132" s="168"/>
      <c r="AT132" s="162" t="s">
        <v>150</v>
      </c>
      <c r="AU132" s="162" t="s">
        <v>85</v>
      </c>
      <c r="AV132" s="13" t="s">
        <v>85</v>
      </c>
      <c r="AW132" s="13" t="s">
        <v>31</v>
      </c>
      <c r="AX132" s="13" t="s">
        <v>75</v>
      </c>
      <c r="AY132" s="162" t="s">
        <v>120</v>
      </c>
    </row>
    <row r="133" spans="1:65" s="13" customFormat="1" ht="11.25">
      <c r="B133" s="160"/>
      <c r="D133" s="161" t="s">
        <v>150</v>
      </c>
      <c r="E133" s="162" t="s">
        <v>1</v>
      </c>
      <c r="F133" s="163" t="s">
        <v>940</v>
      </c>
      <c r="H133" s="164">
        <v>0.441</v>
      </c>
      <c r="I133" s="165"/>
      <c r="L133" s="160"/>
      <c r="M133" s="166"/>
      <c r="N133" s="167"/>
      <c r="O133" s="167"/>
      <c r="P133" s="167"/>
      <c r="Q133" s="167"/>
      <c r="R133" s="167"/>
      <c r="S133" s="167"/>
      <c r="T133" s="168"/>
      <c r="AT133" s="162" t="s">
        <v>150</v>
      </c>
      <c r="AU133" s="162" t="s">
        <v>85</v>
      </c>
      <c r="AV133" s="13" t="s">
        <v>85</v>
      </c>
      <c r="AW133" s="13" t="s">
        <v>31</v>
      </c>
      <c r="AX133" s="13" t="s">
        <v>75</v>
      </c>
      <c r="AY133" s="162" t="s">
        <v>120</v>
      </c>
    </row>
    <row r="134" spans="1:65" s="2" customFormat="1" ht="37.9" customHeight="1">
      <c r="A134" s="30"/>
      <c r="B134" s="135"/>
      <c r="C134" s="136" t="s">
        <v>85</v>
      </c>
      <c r="D134" s="136" t="s">
        <v>121</v>
      </c>
      <c r="E134" s="137" t="s">
        <v>177</v>
      </c>
      <c r="F134" s="138" t="s">
        <v>178</v>
      </c>
      <c r="G134" s="139" t="s">
        <v>148</v>
      </c>
      <c r="H134" s="140">
        <v>6.3289999999999997</v>
      </c>
      <c r="I134" s="141"/>
      <c r="J134" s="142">
        <f>ROUND(I134*H134,2)</f>
        <v>0</v>
      </c>
      <c r="K134" s="138" t="s">
        <v>129</v>
      </c>
      <c r="L134" s="31"/>
      <c r="M134" s="143" t="s">
        <v>1</v>
      </c>
      <c r="N134" s="144" t="s">
        <v>40</v>
      </c>
      <c r="O134" s="56"/>
      <c r="P134" s="145">
        <f>O134*H134</f>
        <v>0</v>
      </c>
      <c r="Q134" s="145">
        <v>0</v>
      </c>
      <c r="R134" s="145">
        <f>Q134*H134</f>
        <v>0</v>
      </c>
      <c r="S134" s="145">
        <v>0</v>
      </c>
      <c r="T134" s="146">
        <f>S134*H134</f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47" t="s">
        <v>125</v>
      </c>
      <c r="AT134" s="147" t="s">
        <v>121</v>
      </c>
      <c r="AU134" s="147" t="s">
        <v>85</v>
      </c>
      <c r="AY134" s="15" t="s">
        <v>120</v>
      </c>
      <c r="BE134" s="148">
        <f>IF(N134="základní",J134,0)</f>
        <v>0</v>
      </c>
      <c r="BF134" s="148">
        <f>IF(N134="snížená",J134,0)</f>
        <v>0</v>
      </c>
      <c r="BG134" s="148">
        <f>IF(N134="zákl. přenesená",J134,0)</f>
        <v>0</v>
      </c>
      <c r="BH134" s="148">
        <f>IF(N134="sníž. přenesená",J134,0)</f>
        <v>0</v>
      </c>
      <c r="BI134" s="148">
        <f>IF(N134="nulová",J134,0)</f>
        <v>0</v>
      </c>
      <c r="BJ134" s="15" t="s">
        <v>83</v>
      </c>
      <c r="BK134" s="148">
        <f>ROUND(I134*H134,2)</f>
        <v>0</v>
      </c>
      <c r="BL134" s="15" t="s">
        <v>125</v>
      </c>
      <c r="BM134" s="147" t="s">
        <v>941</v>
      </c>
    </row>
    <row r="135" spans="1:65" s="2" customFormat="1" ht="33" customHeight="1">
      <c r="A135" s="30"/>
      <c r="B135" s="135"/>
      <c r="C135" s="136" t="s">
        <v>167</v>
      </c>
      <c r="D135" s="136" t="s">
        <v>121</v>
      </c>
      <c r="E135" s="137" t="s">
        <v>194</v>
      </c>
      <c r="F135" s="138" t="s">
        <v>195</v>
      </c>
      <c r="G135" s="139" t="s">
        <v>190</v>
      </c>
      <c r="H135" s="140">
        <v>12.657999999999999</v>
      </c>
      <c r="I135" s="141"/>
      <c r="J135" s="142">
        <f>ROUND(I135*H135,2)</f>
        <v>0</v>
      </c>
      <c r="K135" s="138" t="s">
        <v>129</v>
      </c>
      <c r="L135" s="31"/>
      <c r="M135" s="143" t="s">
        <v>1</v>
      </c>
      <c r="N135" s="144" t="s">
        <v>40</v>
      </c>
      <c r="O135" s="56"/>
      <c r="P135" s="145">
        <f>O135*H135</f>
        <v>0</v>
      </c>
      <c r="Q135" s="145">
        <v>0</v>
      </c>
      <c r="R135" s="145">
        <f>Q135*H135</f>
        <v>0</v>
      </c>
      <c r="S135" s="145">
        <v>0</v>
      </c>
      <c r="T135" s="146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47" t="s">
        <v>125</v>
      </c>
      <c r="AT135" s="147" t="s">
        <v>121</v>
      </c>
      <c r="AU135" s="147" t="s">
        <v>85</v>
      </c>
      <c r="AY135" s="15" t="s">
        <v>120</v>
      </c>
      <c r="BE135" s="148">
        <f>IF(N135="základní",J135,0)</f>
        <v>0</v>
      </c>
      <c r="BF135" s="148">
        <f>IF(N135="snížená",J135,0)</f>
        <v>0</v>
      </c>
      <c r="BG135" s="148">
        <f>IF(N135="zákl. přenesená",J135,0)</f>
        <v>0</v>
      </c>
      <c r="BH135" s="148">
        <f>IF(N135="sníž. přenesená",J135,0)</f>
        <v>0</v>
      </c>
      <c r="BI135" s="148">
        <f>IF(N135="nulová",J135,0)</f>
        <v>0</v>
      </c>
      <c r="BJ135" s="15" t="s">
        <v>83</v>
      </c>
      <c r="BK135" s="148">
        <f>ROUND(I135*H135,2)</f>
        <v>0</v>
      </c>
      <c r="BL135" s="15" t="s">
        <v>125</v>
      </c>
      <c r="BM135" s="147" t="s">
        <v>942</v>
      </c>
    </row>
    <row r="136" spans="1:65" s="13" customFormat="1" ht="11.25">
      <c r="B136" s="160"/>
      <c r="D136" s="161" t="s">
        <v>150</v>
      </c>
      <c r="F136" s="163" t="s">
        <v>943</v>
      </c>
      <c r="H136" s="164">
        <v>12.657999999999999</v>
      </c>
      <c r="I136" s="165"/>
      <c r="L136" s="160"/>
      <c r="M136" s="166"/>
      <c r="N136" s="167"/>
      <c r="O136" s="167"/>
      <c r="P136" s="167"/>
      <c r="Q136" s="167"/>
      <c r="R136" s="167"/>
      <c r="S136" s="167"/>
      <c r="T136" s="168"/>
      <c r="AT136" s="162" t="s">
        <v>150</v>
      </c>
      <c r="AU136" s="162" t="s">
        <v>85</v>
      </c>
      <c r="AV136" s="13" t="s">
        <v>85</v>
      </c>
      <c r="AW136" s="13" t="s">
        <v>3</v>
      </c>
      <c r="AX136" s="13" t="s">
        <v>83</v>
      </c>
      <c r="AY136" s="162" t="s">
        <v>120</v>
      </c>
    </row>
    <row r="137" spans="1:65" s="2" customFormat="1" ht="16.5" customHeight="1">
      <c r="A137" s="30"/>
      <c r="B137" s="135"/>
      <c r="C137" s="136" t="s">
        <v>125</v>
      </c>
      <c r="D137" s="136" t="s">
        <v>121</v>
      </c>
      <c r="E137" s="137" t="s">
        <v>200</v>
      </c>
      <c r="F137" s="138" t="s">
        <v>201</v>
      </c>
      <c r="G137" s="139" t="s">
        <v>148</v>
      </c>
      <c r="H137" s="140">
        <v>6.3289999999999997</v>
      </c>
      <c r="I137" s="141"/>
      <c r="J137" s="142">
        <f>ROUND(I137*H137,2)</f>
        <v>0</v>
      </c>
      <c r="K137" s="138" t="s">
        <v>129</v>
      </c>
      <c r="L137" s="31"/>
      <c r="M137" s="143" t="s">
        <v>1</v>
      </c>
      <c r="N137" s="144" t="s">
        <v>40</v>
      </c>
      <c r="O137" s="56"/>
      <c r="P137" s="145">
        <f>O137*H137</f>
        <v>0</v>
      </c>
      <c r="Q137" s="145">
        <v>0</v>
      </c>
      <c r="R137" s="145">
        <f>Q137*H137</f>
        <v>0</v>
      </c>
      <c r="S137" s="145">
        <v>0</v>
      </c>
      <c r="T137" s="146">
        <f>S137*H137</f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47" t="s">
        <v>125</v>
      </c>
      <c r="AT137" s="147" t="s">
        <v>121</v>
      </c>
      <c r="AU137" s="147" t="s">
        <v>85</v>
      </c>
      <c r="AY137" s="15" t="s">
        <v>120</v>
      </c>
      <c r="BE137" s="148">
        <f>IF(N137="základní",J137,0)</f>
        <v>0</v>
      </c>
      <c r="BF137" s="148">
        <f>IF(N137="snížená",J137,0)</f>
        <v>0</v>
      </c>
      <c r="BG137" s="148">
        <f>IF(N137="zákl. přenesená",J137,0)</f>
        <v>0</v>
      </c>
      <c r="BH137" s="148">
        <f>IF(N137="sníž. přenesená",J137,0)</f>
        <v>0</v>
      </c>
      <c r="BI137" s="148">
        <f>IF(N137="nulová",J137,0)</f>
        <v>0</v>
      </c>
      <c r="BJ137" s="15" t="s">
        <v>83</v>
      </c>
      <c r="BK137" s="148">
        <f>ROUND(I137*H137,2)</f>
        <v>0</v>
      </c>
      <c r="BL137" s="15" t="s">
        <v>125</v>
      </c>
      <c r="BM137" s="147" t="s">
        <v>944</v>
      </c>
    </row>
    <row r="138" spans="1:65" s="2" customFormat="1" ht="24.2" customHeight="1">
      <c r="A138" s="30"/>
      <c r="B138" s="135"/>
      <c r="C138" s="136" t="s">
        <v>119</v>
      </c>
      <c r="D138" s="136" t="s">
        <v>121</v>
      </c>
      <c r="E138" s="137" t="s">
        <v>232</v>
      </c>
      <c r="F138" s="138" t="s">
        <v>233</v>
      </c>
      <c r="G138" s="139" t="s">
        <v>217</v>
      </c>
      <c r="H138" s="140">
        <v>28</v>
      </c>
      <c r="I138" s="141"/>
      <c r="J138" s="142">
        <f>ROUND(I138*H138,2)</f>
        <v>0</v>
      </c>
      <c r="K138" s="138" t="s">
        <v>129</v>
      </c>
      <c r="L138" s="31"/>
      <c r="M138" s="143" t="s">
        <v>1</v>
      </c>
      <c r="N138" s="144" t="s">
        <v>40</v>
      </c>
      <c r="O138" s="56"/>
      <c r="P138" s="145">
        <f>O138*H138</f>
        <v>0</v>
      </c>
      <c r="Q138" s="145">
        <v>0</v>
      </c>
      <c r="R138" s="145">
        <f>Q138*H138</f>
        <v>0</v>
      </c>
      <c r="S138" s="145">
        <v>0</v>
      </c>
      <c r="T138" s="146">
        <f>S138*H138</f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47" t="s">
        <v>125</v>
      </c>
      <c r="AT138" s="147" t="s">
        <v>121</v>
      </c>
      <c r="AU138" s="147" t="s">
        <v>85</v>
      </c>
      <c r="AY138" s="15" t="s">
        <v>120</v>
      </c>
      <c r="BE138" s="148">
        <f>IF(N138="základní",J138,0)</f>
        <v>0</v>
      </c>
      <c r="BF138" s="148">
        <f>IF(N138="snížená",J138,0)</f>
        <v>0</v>
      </c>
      <c r="BG138" s="148">
        <f>IF(N138="zákl. přenesená",J138,0)</f>
        <v>0</v>
      </c>
      <c r="BH138" s="148">
        <f>IF(N138="sníž. přenesená",J138,0)</f>
        <v>0</v>
      </c>
      <c r="BI138" s="148">
        <f>IF(N138="nulová",J138,0)</f>
        <v>0</v>
      </c>
      <c r="BJ138" s="15" t="s">
        <v>83</v>
      </c>
      <c r="BK138" s="148">
        <f>ROUND(I138*H138,2)</f>
        <v>0</v>
      </c>
      <c r="BL138" s="15" t="s">
        <v>125</v>
      </c>
      <c r="BM138" s="147" t="s">
        <v>945</v>
      </c>
    </row>
    <row r="139" spans="1:65" s="13" customFormat="1" ht="11.25">
      <c r="B139" s="160"/>
      <c r="D139" s="161" t="s">
        <v>150</v>
      </c>
      <c r="E139" s="162" t="s">
        <v>1</v>
      </c>
      <c r="F139" s="163" t="s">
        <v>946</v>
      </c>
      <c r="H139" s="164">
        <v>28</v>
      </c>
      <c r="I139" s="165"/>
      <c r="L139" s="160"/>
      <c r="M139" s="166"/>
      <c r="N139" s="167"/>
      <c r="O139" s="167"/>
      <c r="P139" s="167"/>
      <c r="Q139" s="167"/>
      <c r="R139" s="167"/>
      <c r="S139" s="167"/>
      <c r="T139" s="168"/>
      <c r="AT139" s="162" t="s">
        <v>150</v>
      </c>
      <c r="AU139" s="162" t="s">
        <v>85</v>
      </c>
      <c r="AV139" s="13" t="s">
        <v>85</v>
      </c>
      <c r="AW139" s="13" t="s">
        <v>31</v>
      </c>
      <c r="AX139" s="13" t="s">
        <v>83</v>
      </c>
      <c r="AY139" s="162" t="s">
        <v>120</v>
      </c>
    </row>
    <row r="140" spans="1:65" s="11" customFormat="1" ht="22.9" customHeight="1">
      <c r="B140" s="124"/>
      <c r="D140" s="125" t="s">
        <v>74</v>
      </c>
      <c r="E140" s="158" t="s">
        <v>85</v>
      </c>
      <c r="F140" s="158" t="s">
        <v>251</v>
      </c>
      <c r="I140" s="127"/>
      <c r="J140" s="159">
        <f>BK140</f>
        <v>0</v>
      </c>
      <c r="L140" s="124"/>
      <c r="M140" s="129"/>
      <c r="N140" s="130"/>
      <c r="O140" s="130"/>
      <c r="P140" s="131">
        <f>SUM(P141:P160)</f>
        <v>0</v>
      </c>
      <c r="Q140" s="130"/>
      <c r="R140" s="131">
        <f>SUM(R141:R160)</f>
        <v>13.571477200000002</v>
      </c>
      <c r="S140" s="130"/>
      <c r="T140" s="132">
        <f>SUM(T141:T160)</f>
        <v>0</v>
      </c>
      <c r="AR140" s="125" t="s">
        <v>83</v>
      </c>
      <c r="AT140" s="133" t="s">
        <v>74</v>
      </c>
      <c r="AU140" s="133" t="s">
        <v>83</v>
      </c>
      <c r="AY140" s="125" t="s">
        <v>120</v>
      </c>
      <c r="BK140" s="134">
        <f>SUM(BK141:BK160)</f>
        <v>0</v>
      </c>
    </row>
    <row r="141" spans="1:65" s="2" customFormat="1" ht="24.2" customHeight="1">
      <c r="A141" s="30"/>
      <c r="B141" s="135"/>
      <c r="C141" s="136" t="s">
        <v>181</v>
      </c>
      <c r="D141" s="136" t="s">
        <v>121</v>
      </c>
      <c r="E141" s="137" t="s">
        <v>947</v>
      </c>
      <c r="F141" s="138" t="s">
        <v>948</v>
      </c>
      <c r="G141" s="139" t="s">
        <v>148</v>
      </c>
      <c r="H141" s="140">
        <v>3.39</v>
      </c>
      <c r="I141" s="141"/>
      <c r="J141" s="142">
        <f>ROUND(I141*H141,2)</f>
        <v>0</v>
      </c>
      <c r="K141" s="138" t="s">
        <v>129</v>
      </c>
      <c r="L141" s="31"/>
      <c r="M141" s="143" t="s">
        <v>1</v>
      </c>
      <c r="N141" s="144" t="s">
        <v>40</v>
      </c>
      <c r="O141" s="56"/>
      <c r="P141" s="145">
        <f>O141*H141</f>
        <v>0</v>
      </c>
      <c r="Q141" s="145">
        <v>2.16</v>
      </c>
      <c r="R141" s="145">
        <f>Q141*H141</f>
        <v>7.3224000000000009</v>
      </c>
      <c r="S141" s="145">
        <v>0</v>
      </c>
      <c r="T141" s="146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47" t="s">
        <v>125</v>
      </c>
      <c r="AT141" s="147" t="s">
        <v>121</v>
      </c>
      <c r="AU141" s="147" t="s">
        <v>85</v>
      </c>
      <c r="AY141" s="15" t="s">
        <v>120</v>
      </c>
      <c r="BE141" s="148">
        <f>IF(N141="základní",J141,0)</f>
        <v>0</v>
      </c>
      <c r="BF141" s="148">
        <f>IF(N141="snížená",J141,0)</f>
        <v>0</v>
      </c>
      <c r="BG141" s="148">
        <f>IF(N141="zákl. přenesená",J141,0)</f>
        <v>0</v>
      </c>
      <c r="BH141" s="148">
        <f>IF(N141="sníž. přenesená",J141,0)</f>
        <v>0</v>
      </c>
      <c r="BI141" s="148">
        <f>IF(N141="nulová",J141,0)</f>
        <v>0</v>
      </c>
      <c r="BJ141" s="15" t="s">
        <v>83</v>
      </c>
      <c r="BK141" s="148">
        <f>ROUND(I141*H141,2)</f>
        <v>0</v>
      </c>
      <c r="BL141" s="15" t="s">
        <v>125</v>
      </c>
      <c r="BM141" s="147" t="s">
        <v>949</v>
      </c>
    </row>
    <row r="142" spans="1:65" s="13" customFormat="1" ht="11.25">
      <c r="B142" s="160"/>
      <c r="D142" s="161" t="s">
        <v>150</v>
      </c>
      <c r="E142" s="162" t="s">
        <v>1</v>
      </c>
      <c r="F142" s="163" t="s">
        <v>950</v>
      </c>
      <c r="H142" s="164">
        <v>0.19600000000000001</v>
      </c>
      <c r="I142" s="165"/>
      <c r="L142" s="160"/>
      <c r="M142" s="166"/>
      <c r="N142" s="167"/>
      <c r="O142" s="167"/>
      <c r="P142" s="167"/>
      <c r="Q142" s="167"/>
      <c r="R142" s="167"/>
      <c r="S142" s="167"/>
      <c r="T142" s="168"/>
      <c r="AT142" s="162" t="s">
        <v>150</v>
      </c>
      <c r="AU142" s="162" t="s">
        <v>85</v>
      </c>
      <c r="AV142" s="13" t="s">
        <v>85</v>
      </c>
      <c r="AW142" s="13" t="s">
        <v>31</v>
      </c>
      <c r="AX142" s="13" t="s">
        <v>75</v>
      </c>
      <c r="AY142" s="162" t="s">
        <v>120</v>
      </c>
    </row>
    <row r="143" spans="1:65" s="13" customFormat="1" ht="11.25">
      <c r="B143" s="160"/>
      <c r="D143" s="161" t="s">
        <v>150</v>
      </c>
      <c r="E143" s="162" t="s">
        <v>1</v>
      </c>
      <c r="F143" s="163" t="s">
        <v>951</v>
      </c>
      <c r="H143" s="164">
        <v>0.10299999999999999</v>
      </c>
      <c r="I143" s="165"/>
      <c r="L143" s="160"/>
      <c r="M143" s="166"/>
      <c r="N143" s="167"/>
      <c r="O143" s="167"/>
      <c r="P143" s="167"/>
      <c r="Q143" s="167"/>
      <c r="R143" s="167"/>
      <c r="S143" s="167"/>
      <c r="T143" s="168"/>
      <c r="AT143" s="162" t="s">
        <v>150</v>
      </c>
      <c r="AU143" s="162" t="s">
        <v>85</v>
      </c>
      <c r="AV143" s="13" t="s">
        <v>85</v>
      </c>
      <c r="AW143" s="13" t="s">
        <v>31</v>
      </c>
      <c r="AX143" s="13" t="s">
        <v>75</v>
      </c>
      <c r="AY143" s="162" t="s">
        <v>120</v>
      </c>
    </row>
    <row r="144" spans="1:65" s="13" customFormat="1" ht="11.25">
      <c r="B144" s="160"/>
      <c r="D144" s="161" t="s">
        <v>150</v>
      </c>
      <c r="E144" s="162" t="s">
        <v>1</v>
      </c>
      <c r="F144" s="163" t="s">
        <v>952</v>
      </c>
      <c r="H144" s="164">
        <v>0.189</v>
      </c>
      <c r="I144" s="165"/>
      <c r="L144" s="160"/>
      <c r="M144" s="166"/>
      <c r="N144" s="167"/>
      <c r="O144" s="167"/>
      <c r="P144" s="167"/>
      <c r="Q144" s="167"/>
      <c r="R144" s="167"/>
      <c r="S144" s="167"/>
      <c r="T144" s="168"/>
      <c r="AT144" s="162" t="s">
        <v>150</v>
      </c>
      <c r="AU144" s="162" t="s">
        <v>85</v>
      </c>
      <c r="AV144" s="13" t="s">
        <v>85</v>
      </c>
      <c r="AW144" s="13" t="s">
        <v>31</v>
      </c>
      <c r="AX144" s="13" t="s">
        <v>75</v>
      </c>
      <c r="AY144" s="162" t="s">
        <v>120</v>
      </c>
    </row>
    <row r="145" spans="1:65" s="13" customFormat="1" ht="11.25">
      <c r="B145" s="160"/>
      <c r="D145" s="161" t="s">
        <v>150</v>
      </c>
      <c r="E145" s="162" t="s">
        <v>1</v>
      </c>
      <c r="F145" s="163" t="s">
        <v>953</v>
      </c>
      <c r="H145" s="164">
        <v>5.2999999999999999E-2</v>
      </c>
      <c r="I145" s="165"/>
      <c r="L145" s="160"/>
      <c r="M145" s="166"/>
      <c r="N145" s="167"/>
      <c r="O145" s="167"/>
      <c r="P145" s="167"/>
      <c r="Q145" s="167"/>
      <c r="R145" s="167"/>
      <c r="S145" s="167"/>
      <c r="T145" s="168"/>
      <c r="AT145" s="162" t="s">
        <v>150</v>
      </c>
      <c r="AU145" s="162" t="s">
        <v>85</v>
      </c>
      <c r="AV145" s="13" t="s">
        <v>85</v>
      </c>
      <c r="AW145" s="13" t="s">
        <v>31</v>
      </c>
      <c r="AX145" s="13" t="s">
        <v>75</v>
      </c>
      <c r="AY145" s="162" t="s">
        <v>120</v>
      </c>
    </row>
    <row r="146" spans="1:65" s="13" customFormat="1" ht="11.25">
      <c r="B146" s="160"/>
      <c r="D146" s="161" t="s">
        <v>150</v>
      </c>
      <c r="E146" s="162" t="s">
        <v>1</v>
      </c>
      <c r="F146" s="163" t="s">
        <v>939</v>
      </c>
      <c r="H146" s="164">
        <v>2.8</v>
      </c>
      <c r="I146" s="165"/>
      <c r="L146" s="160"/>
      <c r="M146" s="166"/>
      <c r="N146" s="167"/>
      <c r="O146" s="167"/>
      <c r="P146" s="167"/>
      <c r="Q146" s="167"/>
      <c r="R146" s="167"/>
      <c r="S146" s="167"/>
      <c r="T146" s="168"/>
      <c r="AT146" s="162" t="s">
        <v>150</v>
      </c>
      <c r="AU146" s="162" t="s">
        <v>85</v>
      </c>
      <c r="AV146" s="13" t="s">
        <v>85</v>
      </c>
      <c r="AW146" s="13" t="s">
        <v>31</v>
      </c>
      <c r="AX146" s="13" t="s">
        <v>75</v>
      </c>
      <c r="AY146" s="162" t="s">
        <v>120</v>
      </c>
    </row>
    <row r="147" spans="1:65" s="13" customFormat="1" ht="11.25">
      <c r="B147" s="160"/>
      <c r="D147" s="161" t="s">
        <v>150</v>
      </c>
      <c r="E147" s="162" t="s">
        <v>1</v>
      </c>
      <c r="F147" s="163" t="s">
        <v>954</v>
      </c>
      <c r="H147" s="164">
        <v>4.9000000000000002E-2</v>
      </c>
      <c r="I147" s="165"/>
      <c r="L147" s="160"/>
      <c r="M147" s="166"/>
      <c r="N147" s="167"/>
      <c r="O147" s="167"/>
      <c r="P147" s="167"/>
      <c r="Q147" s="167"/>
      <c r="R147" s="167"/>
      <c r="S147" s="167"/>
      <c r="T147" s="168"/>
      <c r="AT147" s="162" t="s">
        <v>150</v>
      </c>
      <c r="AU147" s="162" t="s">
        <v>85</v>
      </c>
      <c r="AV147" s="13" t="s">
        <v>85</v>
      </c>
      <c r="AW147" s="13" t="s">
        <v>31</v>
      </c>
      <c r="AX147" s="13" t="s">
        <v>75</v>
      </c>
      <c r="AY147" s="162" t="s">
        <v>120</v>
      </c>
    </row>
    <row r="148" spans="1:65" s="2" customFormat="1" ht="16.5" customHeight="1">
      <c r="A148" s="30"/>
      <c r="B148" s="135"/>
      <c r="C148" s="136" t="s">
        <v>186</v>
      </c>
      <c r="D148" s="136" t="s">
        <v>121</v>
      </c>
      <c r="E148" s="137" t="s">
        <v>955</v>
      </c>
      <c r="F148" s="138" t="s">
        <v>956</v>
      </c>
      <c r="G148" s="139" t="s">
        <v>148</v>
      </c>
      <c r="H148" s="140">
        <v>2.7080000000000002</v>
      </c>
      <c r="I148" s="141"/>
      <c r="J148" s="142">
        <f>ROUND(I148*H148,2)</f>
        <v>0</v>
      </c>
      <c r="K148" s="138" t="s">
        <v>129</v>
      </c>
      <c r="L148" s="31"/>
      <c r="M148" s="143" t="s">
        <v>1</v>
      </c>
      <c r="N148" s="144" t="s">
        <v>40</v>
      </c>
      <c r="O148" s="56"/>
      <c r="P148" s="145">
        <f>O148*H148</f>
        <v>0</v>
      </c>
      <c r="Q148" s="145">
        <v>2.3010199999999998</v>
      </c>
      <c r="R148" s="145">
        <f>Q148*H148</f>
        <v>6.2311621600000002</v>
      </c>
      <c r="S148" s="145">
        <v>0</v>
      </c>
      <c r="T148" s="146">
        <f>S148*H148</f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47" t="s">
        <v>125</v>
      </c>
      <c r="AT148" s="147" t="s">
        <v>121</v>
      </c>
      <c r="AU148" s="147" t="s">
        <v>85</v>
      </c>
      <c r="AY148" s="15" t="s">
        <v>120</v>
      </c>
      <c r="BE148" s="148">
        <f>IF(N148="základní",J148,0)</f>
        <v>0</v>
      </c>
      <c r="BF148" s="148">
        <f>IF(N148="snížená",J148,0)</f>
        <v>0</v>
      </c>
      <c r="BG148" s="148">
        <f>IF(N148="zákl. přenesená",J148,0)</f>
        <v>0</v>
      </c>
      <c r="BH148" s="148">
        <f>IF(N148="sníž. přenesená",J148,0)</f>
        <v>0</v>
      </c>
      <c r="BI148" s="148">
        <f>IF(N148="nulová",J148,0)</f>
        <v>0</v>
      </c>
      <c r="BJ148" s="15" t="s">
        <v>83</v>
      </c>
      <c r="BK148" s="148">
        <f>ROUND(I148*H148,2)</f>
        <v>0</v>
      </c>
      <c r="BL148" s="15" t="s">
        <v>125</v>
      </c>
      <c r="BM148" s="147" t="s">
        <v>957</v>
      </c>
    </row>
    <row r="149" spans="1:65" s="13" customFormat="1" ht="11.25">
      <c r="B149" s="160"/>
      <c r="D149" s="161" t="s">
        <v>150</v>
      </c>
      <c r="E149" s="162" t="s">
        <v>1</v>
      </c>
      <c r="F149" s="163" t="s">
        <v>958</v>
      </c>
      <c r="H149" s="164">
        <v>0.84</v>
      </c>
      <c r="I149" s="165"/>
      <c r="L149" s="160"/>
      <c r="M149" s="166"/>
      <c r="N149" s="167"/>
      <c r="O149" s="167"/>
      <c r="P149" s="167"/>
      <c r="Q149" s="167"/>
      <c r="R149" s="167"/>
      <c r="S149" s="167"/>
      <c r="T149" s="168"/>
      <c r="AT149" s="162" t="s">
        <v>150</v>
      </c>
      <c r="AU149" s="162" t="s">
        <v>85</v>
      </c>
      <c r="AV149" s="13" t="s">
        <v>85</v>
      </c>
      <c r="AW149" s="13" t="s">
        <v>31</v>
      </c>
      <c r="AX149" s="13" t="s">
        <v>75</v>
      </c>
      <c r="AY149" s="162" t="s">
        <v>120</v>
      </c>
    </row>
    <row r="150" spans="1:65" s="13" customFormat="1" ht="11.25">
      <c r="B150" s="160"/>
      <c r="D150" s="161" t="s">
        <v>150</v>
      </c>
      <c r="E150" s="162" t="s">
        <v>1</v>
      </c>
      <c r="F150" s="163" t="s">
        <v>959</v>
      </c>
      <c r="H150" s="164">
        <v>0.441</v>
      </c>
      <c r="I150" s="165"/>
      <c r="L150" s="160"/>
      <c r="M150" s="166"/>
      <c r="N150" s="167"/>
      <c r="O150" s="167"/>
      <c r="P150" s="167"/>
      <c r="Q150" s="167"/>
      <c r="R150" s="167"/>
      <c r="S150" s="167"/>
      <c r="T150" s="168"/>
      <c r="AT150" s="162" t="s">
        <v>150</v>
      </c>
      <c r="AU150" s="162" t="s">
        <v>85</v>
      </c>
      <c r="AV150" s="13" t="s">
        <v>85</v>
      </c>
      <c r="AW150" s="13" t="s">
        <v>31</v>
      </c>
      <c r="AX150" s="13" t="s">
        <v>75</v>
      </c>
      <c r="AY150" s="162" t="s">
        <v>120</v>
      </c>
    </row>
    <row r="151" spans="1:65" s="13" customFormat="1" ht="11.25">
      <c r="B151" s="160"/>
      <c r="D151" s="161" t="s">
        <v>150</v>
      </c>
      <c r="E151" s="162" t="s">
        <v>1</v>
      </c>
      <c r="F151" s="163" t="s">
        <v>960</v>
      </c>
      <c r="H151" s="164">
        <v>0.81</v>
      </c>
      <c r="I151" s="165"/>
      <c r="L151" s="160"/>
      <c r="M151" s="166"/>
      <c r="N151" s="167"/>
      <c r="O151" s="167"/>
      <c r="P151" s="167"/>
      <c r="Q151" s="167"/>
      <c r="R151" s="167"/>
      <c r="S151" s="167"/>
      <c r="T151" s="168"/>
      <c r="AT151" s="162" t="s">
        <v>150</v>
      </c>
      <c r="AU151" s="162" t="s">
        <v>85</v>
      </c>
      <c r="AV151" s="13" t="s">
        <v>85</v>
      </c>
      <c r="AW151" s="13" t="s">
        <v>31</v>
      </c>
      <c r="AX151" s="13" t="s">
        <v>75</v>
      </c>
      <c r="AY151" s="162" t="s">
        <v>120</v>
      </c>
    </row>
    <row r="152" spans="1:65" s="13" customFormat="1" ht="11.25">
      <c r="B152" s="160"/>
      <c r="D152" s="161" t="s">
        <v>150</v>
      </c>
      <c r="E152" s="162" t="s">
        <v>1</v>
      </c>
      <c r="F152" s="163" t="s">
        <v>961</v>
      </c>
      <c r="H152" s="164">
        <v>0.22500000000000001</v>
      </c>
      <c r="I152" s="165"/>
      <c r="L152" s="160"/>
      <c r="M152" s="166"/>
      <c r="N152" s="167"/>
      <c r="O152" s="167"/>
      <c r="P152" s="167"/>
      <c r="Q152" s="167"/>
      <c r="R152" s="167"/>
      <c r="S152" s="167"/>
      <c r="T152" s="168"/>
      <c r="AT152" s="162" t="s">
        <v>150</v>
      </c>
      <c r="AU152" s="162" t="s">
        <v>85</v>
      </c>
      <c r="AV152" s="13" t="s">
        <v>85</v>
      </c>
      <c r="AW152" s="13" t="s">
        <v>31</v>
      </c>
      <c r="AX152" s="13" t="s">
        <v>75</v>
      </c>
      <c r="AY152" s="162" t="s">
        <v>120</v>
      </c>
    </row>
    <row r="153" spans="1:65" s="13" customFormat="1" ht="11.25">
      <c r="B153" s="160"/>
      <c r="D153" s="161" t="s">
        <v>150</v>
      </c>
      <c r="E153" s="162" t="s">
        <v>1</v>
      </c>
      <c r="F153" s="163" t="s">
        <v>962</v>
      </c>
      <c r="H153" s="164">
        <v>0.39200000000000002</v>
      </c>
      <c r="I153" s="165"/>
      <c r="L153" s="160"/>
      <c r="M153" s="166"/>
      <c r="N153" s="167"/>
      <c r="O153" s="167"/>
      <c r="P153" s="167"/>
      <c r="Q153" s="167"/>
      <c r="R153" s="167"/>
      <c r="S153" s="167"/>
      <c r="T153" s="168"/>
      <c r="AT153" s="162" t="s">
        <v>150</v>
      </c>
      <c r="AU153" s="162" t="s">
        <v>85</v>
      </c>
      <c r="AV153" s="13" t="s">
        <v>85</v>
      </c>
      <c r="AW153" s="13" t="s">
        <v>31</v>
      </c>
      <c r="AX153" s="13" t="s">
        <v>75</v>
      </c>
      <c r="AY153" s="162" t="s">
        <v>120</v>
      </c>
    </row>
    <row r="154" spans="1:65" s="2" customFormat="1" ht="16.5" customHeight="1">
      <c r="A154" s="30"/>
      <c r="B154" s="135"/>
      <c r="C154" s="136" t="s">
        <v>191</v>
      </c>
      <c r="D154" s="136" t="s">
        <v>121</v>
      </c>
      <c r="E154" s="137" t="s">
        <v>308</v>
      </c>
      <c r="F154" s="138" t="s">
        <v>309</v>
      </c>
      <c r="G154" s="139" t="s">
        <v>217</v>
      </c>
      <c r="H154" s="140">
        <v>6.7859999999999996</v>
      </c>
      <c r="I154" s="141"/>
      <c r="J154" s="142">
        <f>ROUND(I154*H154,2)</f>
        <v>0</v>
      </c>
      <c r="K154" s="138" t="s">
        <v>129</v>
      </c>
      <c r="L154" s="31"/>
      <c r="M154" s="143" t="s">
        <v>1</v>
      </c>
      <c r="N154" s="144" t="s">
        <v>40</v>
      </c>
      <c r="O154" s="56"/>
      <c r="P154" s="145">
        <f>O154*H154</f>
        <v>0</v>
      </c>
      <c r="Q154" s="145">
        <v>2.64E-3</v>
      </c>
      <c r="R154" s="145">
        <f>Q154*H154</f>
        <v>1.791504E-2</v>
      </c>
      <c r="S154" s="145">
        <v>0</v>
      </c>
      <c r="T154" s="146">
        <f>S154*H154</f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47" t="s">
        <v>125</v>
      </c>
      <c r="AT154" s="147" t="s">
        <v>121</v>
      </c>
      <c r="AU154" s="147" t="s">
        <v>85</v>
      </c>
      <c r="AY154" s="15" t="s">
        <v>120</v>
      </c>
      <c r="BE154" s="148">
        <f>IF(N154="základní",J154,0)</f>
        <v>0</v>
      </c>
      <c r="BF154" s="148">
        <f>IF(N154="snížená",J154,0)</f>
        <v>0</v>
      </c>
      <c r="BG154" s="148">
        <f>IF(N154="zákl. přenesená",J154,0)</f>
        <v>0</v>
      </c>
      <c r="BH154" s="148">
        <f>IF(N154="sníž. přenesená",J154,0)</f>
        <v>0</v>
      </c>
      <c r="BI154" s="148">
        <f>IF(N154="nulová",J154,0)</f>
        <v>0</v>
      </c>
      <c r="BJ154" s="15" t="s">
        <v>83</v>
      </c>
      <c r="BK154" s="148">
        <f>ROUND(I154*H154,2)</f>
        <v>0</v>
      </c>
      <c r="BL154" s="15" t="s">
        <v>125</v>
      </c>
      <c r="BM154" s="147" t="s">
        <v>963</v>
      </c>
    </row>
    <row r="155" spans="1:65" s="13" customFormat="1" ht="11.25">
      <c r="B155" s="160"/>
      <c r="D155" s="161" t="s">
        <v>150</v>
      </c>
      <c r="E155" s="162" t="s">
        <v>1</v>
      </c>
      <c r="F155" s="163" t="s">
        <v>964</v>
      </c>
      <c r="H155" s="164">
        <v>1.47</v>
      </c>
      <c r="I155" s="165"/>
      <c r="L155" s="160"/>
      <c r="M155" s="166"/>
      <c r="N155" s="167"/>
      <c r="O155" s="167"/>
      <c r="P155" s="167"/>
      <c r="Q155" s="167"/>
      <c r="R155" s="167"/>
      <c r="S155" s="167"/>
      <c r="T155" s="168"/>
      <c r="AT155" s="162" t="s">
        <v>150</v>
      </c>
      <c r="AU155" s="162" t="s">
        <v>85</v>
      </c>
      <c r="AV155" s="13" t="s">
        <v>85</v>
      </c>
      <c r="AW155" s="13" t="s">
        <v>31</v>
      </c>
      <c r="AX155" s="13" t="s">
        <v>75</v>
      </c>
      <c r="AY155" s="162" t="s">
        <v>120</v>
      </c>
    </row>
    <row r="156" spans="1:65" s="13" customFormat="1" ht="11.25">
      <c r="B156" s="160"/>
      <c r="D156" s="161" t="s">
        <v>150</v>
      </c>
      <c r="E156" s="162" t="s">
        <v>1</v>
      </c>
      <c r="F156" s="163" t="s">
        <v>965</v>
      </c>
      <c r="H156" s="164">
        <v>1.476</v>
      </c>
      <c r="I156" s="165"/>
      <c r="L156" s="160"/>
      <c r="M156" s="166"/>
      <c r="N156" s="167"/>
      <c r="O156" s="167"/>
      <c r="P156" s="167"/>
      <c r="Q156" s="167"/>
      <c r="R156" s="167"/>
      <c r="S156" s="167"/>
      <c r="T156" s="168"/>
      <c r="AT156" s="162" t="s">
        <v>150</v>
      </c>
      <c r="AU156" s="162" t="s">
        <v>85</v>
      </c>
      <c r="AV156" s="13" t="s">
        <v>85</v>
      </c>
      <c r="AW156" s="13" t="s">
        <v>31</v>
      </c>
      <c r="AX156" s="13" t="s">
        <v>75</v>
      </c>
      <c r="AY156" s="162" t="s">
        <v>120</v>
      </c>
    </row>
    <row r="157" spans="1:65" s="13" customFormat="1" ht="22.5">
      <c r="B157" s="160"/>
      <c r="D157" s="161" t="s">
        <v>150</v>
      </c>
      <c r="E157" s="162" t="s">
        <v>1</v>
      </c>
      <c r="F157" s="163" t="s">
        <v>966</v>
      </c>
      <c r="H157" s="164">
        <v>2.76</v>
      </c>
      <c r="I157" s="165"/>
      <c r="L157" s="160"/>
      <c r="M157" s="166"/>
      <c r="N157" s="167"/>
      <c r="O157" s="167"/>
      <c r="P157" s="167"/>
      <c r="Q157" s="167"/>
      <c r="R157" s="167"/>
      <c r="S157" s="167"/>
      <c r="T157" s="168"/>
      <c r="AT157" s="162" t="s">
        <v>150</v>
      </c>
      <c r="AU157" s="162" t="s">
        <v>85</v>
      </c>
      <c r="AV157" s="13" t="s">
        <v>85</v>
      </c>
      <c r="AW157" s="13" t="s">
        <v>31</v>
      </c>
      <c r="AX157" s="13" t="s">
        <v>75</v>
      </c>
      <c r="AY157" s="162" t="s">
        <v>120</v>
      </c>
    </row>
    <row r="158" spans="1:65" s="13" customFormat="1" ht="11.25">
      <c r="B158" s="160"/>
      <c r="D158" s="161" t="s">
        <v>150</v>
      </c>
      <c r="E158" s="162" t="s">
        <v>1</v>
      </c>
      <c r="F158" s="163" t="s">
        <v>967</v>
      </c>
      <c r="H158" s="164">
        <v>0.8</v>
      </c>
      <c r="I158" s="165"/>
      <c r="L158" s="160"/>
      <c r="M158" s="166"/>
      <c r="N158" s="167"/>
      <c r="O158" s="167"/>
      <c r="P158" s="167"/>
      <c r="Q158" s="167"/>
      <c r="R158" s="167"/>
      <c r="S158" s="167"/>
      <c r="T158" s="168"/>
      <c r="AT158" s="162" t="s">
        <v>150</v>
      </c>
      <c r="AU158" s="162" t="s">
        <v>85</v>
      </c>
      <c r="AV158" s="13" t="s">
        <v>85</v>
      </c>
      <c r="AW158" s="13" t="s">
        <v>31</v>
      </c>
      <c r="AX158" s="13" t="s">
        <v>75</v>
      </c>
      <c r="AY158" s="162" t="s">
        <v>120</v>
      </c>
    </row>
    <row r="159" spans="1:65" s="13" customFormat="1" ht="11.25">
      <c r="B159" s="160"/>
      <c r="D159" s="161" t="s">
        <v>150</v>
      </c>
      <c r="E159" s="162" t="s">
        <v>1</v>
      </c>
      <c r="F159" s="163" t="s">
        <v>968</v>
      </c>
      <c r="H159" s="164">
        <v>0.28000000000000003</v>
      </c>
      <c r="I159" s="165"/>
      <c r="L159" s="160"/>
      <c r="M159" s="166"/>
      <c r="N159" s="167"/>
      <c r="O159" s="167"/>
      <c r="P159" s="167"/>
      <c r="Q159" s="167"/>
      <c r="R159" s="167"/>
      <c r="S159" s="167"/>
      <c r="T159" s="168"/>
      <c r="AT159" s="162" t="s">
        <v>150</v>
      </c>
      <c r="AU159" s="162" t="s">
        <v>85</v>
      </c>
      <c r="AV159" s="13" t="s">
        <v>85</v>
      </c>
      <c r="AW159" s="13" t="s">
        <v>31</v>
      </c>
      <c r="AX159" s="13" t="s">
        <v>75</v>
      </c>
      <c r="AY159" s="162" t="s">
        <v>120</v>
      </c>
    </row>
    <row r="160" spans="1:65" s="2" customFormat="1" ht="16.5" customHeight="1">
      <c r="A160" s="30"/>
      <c r="B160" s="135"/>
      <c r="C160" s="136" t="s">
        <v>199</v>
      </c>
      <c r="D160" s="136" t="s">
        <v>121</v>
      </c>
      <c r="E160" s="137" t="s">
        <v>313</v>
      </c>
      <c r="F160" s="138" t="s">
        <v>314</v>
      </c>
      <c r="G160" s="139" t="s">
        <v>217</v>
      </c>
      <c r="H160" s="140">
        <v>6.7859999999999996</v>
      </c>
      <c r="I160" s="141"/>
      <c r="J160" s="142">
        <f>ROUND(I160*H160,2)</f>
        <v>0</v>
      </c>
      <c r="K160" s="138" t="s">
        <v>129</v>
      </c>
      <c r="L160" s="31"/>
      <c r="M160" s="143" t="s">
        <v>1</v>
      </c>
      <c r="N160" s="144" t="s">
        <v>40</v>
      </c>
      <c r="O160" s="56"/>
      <c r="P160" s="145">
        <f>O160*H160</f>
        <v>0</v>
      </c>
      <c r="Q160" s="145">
        <v>0</v>
      </c>
      <c r="R160" s="145">
        <f>Q160*H160</f>
        <v>0</v>
      </c>
      <c r="S160" s="145">
        <v>0</v>
      </c>
      <c r="T160" s="146">
        <f>S160*H160</f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47" t="s">
        <v>125</v>
      </c>
      <c r="AT160" s="147" t="s">
        <v>121</v>
      </c>
      <c r="AU160" s="147" t="s">
        <v>85</v>
      </c>
      <c r="AY160" s="15" t="s">
        <v>120</v>
      </c>
      <c r="BE160" s="148">
        <f>IF(N160="základní",J160,0)</f>
        <v>0</v>
      </c>
      <c r="BF160" s="148">
        <f>IF(N160="snížená",J160,0)</f>
        <v>0</v>
      </c>
      <c r="BG160" s="148">
        <f>IF(N160="zákl. přenesená",J160,0)</f>
        <v>0</v>
      </c>
      <c r="BH160" s="148">
        <f>IF(N160="sníž. přenesená",J160,0)</f>
        <v>0</v>
      </c>
      <c r="BI160" s="148">
        <f>IF(N160="nulová",J160,0)</f>
        <v>0</v>
      </c>
      <c r="BJ160" s="15" t="s">
        <v>83</v>
      </c>
      <c r="BK160" s="148">
        <f>ROUND(I160*H160,2)</f>
        <v>0</v>
      </c>
      <c r="BL160" s="15" t="s">
        <v>125</v>
      </c>
      <c r="BM160" s="147" t="s">
        <v>969</v>
      </c>
    </row>
    <row r="161" spans="1:65" s="11" customFormat="1" ht="22.9" customHeight="1">
      <c r="B161" s="124"/>
      <c r="D161" s="125" t="s">
        <v>74</v>
      </c>
      <c r="E161" s="158" t="s">
        <v>199</v>
      </c>
      <c r="F161" s="158" t="s">
        <v>419</v>
      </c>
      <c r="I161" s="127"/>
      <c r="J161" s="159">
        <f>BK161</f>
        <v>0</v>
      </c>
      <c r="L161" s="124"/>
      <c r="M161" s="129"/>
      <c r="N161" s="130"/>
      <c r="O161" s="130"/>
      <c r="P161" s="131">
        <f>SUM(P162:P200)</f>
        <v>0</v>
      </c>
      <c r="Q161" s="130"/>
      <c r="R161" s="131">
        <f>SUM(R162:R200)</f>
        <v>1.06E-2</v>
      </c>
      <c r="S161" s="130"/>
      <c r="T161" s="132">
        <f>SUM(T162:T200)</f>
        <v>0</v>
      </c>
      <c r="AR161" s="125" t="s">
        <v>83</v>
      </c>
      <c r="AT161" s="133" t="s">
        <v>74</v>
      </c>
      <c r="AU161" s="133" t="s">
        <v>83</v>
      </c>
      <c r="AY161" s="125" t="s">
        <v>120</v>
      </c>
      <c r="BK161" s="134">
        <f>SUM(BK162:BK200)</f>
        <v>0</v>
      </c>
    </row>
    <row r="162" spans="1:65" s="2" customFormat="1" ht="24.2" customHeight="1">
      <c r="A162" s="30"/>
      <c r="B162" s="135"/>
      <c r="C162" s="136" t="s">
        <v>203</v>
      </c>
      <c r="D162" s="136" t="s">
        <v>121</v>
      </c>
      <c r="E162" s="137" t="s">
        <v>970</v>
      </c>
      <c r="F162" s="138" t="s">
        <v>971</v>
      </c>
      <c r="G162" s="139" t="s">
        <v>417</v>
      </c>
      <c r="H162" s="140">
        <v>8</v>
      </c>
      <c r="I162" s="141"/>
      <c r="J162" s="142">
        <f>ROUND(I162*H162,2)</f>
        <v>0</v>
      </c>
      <c r="K162" s="138" t="s">
        <v>129</v>
      </c>
      <c r="L162" s="31"/>
      <c r="M162" s="143" t="s">
        <v>1</v>
      </c>
      <c r="N162" s="144" t="s">
        <v>40</v>
      </c>
      <c r="O162" s="56"/>
      <c r="P162" s="145">
        <f>O162*H162</f>
        <v>0</v>
      </c>
      <c r="Q162" s="145">
        <v>1E-3</v>
      </c>
      <c r="R162" s="145">
        <f>Q162*H162</f>
        <v>8.0000000000000002E-3</v>
      </c>
      <c r="S162" s="145">
        <v>0</v>
      </c>
      <c r="T162" s="146">
        <f>S162*H162</f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47" t="s">
        <v>125</v>
      </c>
      <c r="AT162" s="147" t="s">
        <v>121</v>
      </c>
      <c r="AU162" s="147" t="s">
        <v>85</v>
      </c>
      <c r="AY162" s="15" t="s">
        <v>120</v>
      </c>
      <c r="BE162" s="148">
        <f>IF(N162="základní",J162,0)</f>
        <v>0</v>
      </c>
      <c r="BF162" s="148">
        <f>IF(N162="snížená",J162,0)</f>
        <v>0</v>
      </c>
      <c r="BG162" s="148">
        <f>IF(N162="zákl. přenesená",J162,0)</f>
        <v>0</v>
      </c>
      <c r="BH162" s="148">
        <f>IF(N162="sníž. přenesená",J162,0)</f>
        <v>0</v>
      </c>
      <c r="BI162" s="148">
        <f>IF(N162="nulová",J162,0)</f>
        <v>0</v>
      </c>
      <c r="BJ162" s="15" t="s">
        <v>83</v>
      </c>
      <c r="BK162" s="148">
        <f>ROUND(I162*H162,2)</f>
        <v>0</v>
      </c>
      <c r="BL162" s="15" t="s">
        <v>125</v>
      </c>
      <c r="BM162" s="147" t="s">
        <v>972</v>
      </c>
    </row>
    <row r="163" spans="1:65" s="13" customFormat="1" ht="11.25">
      <c r="B163" s="160"/>
      <c r="D163" s="161" t="s">
        <v>150</v>
      </c>
      <c r="E163" s="162" t="s">
        <v>1</v>
      </c>
      <c r="F163" s="163" t="s">
        <v>973</v>
      </c>
      <c r="H163" s="164">
        <v>6</v>
      </c>
      <c r="I163" s="165"/>
      <c r="L163" s="160"/>
      <c r="M163" s="166"/>
      <c r="N163" s="167"/>
      <c r="O163" s="167"/>
      <c r="P163" s="167"/>
      <c r="Q163" s="167"/>
      <c r="R163" s="167"/>
      <c r="S163" s="167"/>
      <c r="T163" s="168"/>
      <c r="AT163" s="162" t="s">
        <v>150</v>
      </c>
      <c r="AU163" s="162" t="s">
        <v>85</v>
      </c>
      <c r="AV163" s="13" t="s">
        <v>85</v>
      </c>
      <c r="AW163" s="13" t="s">
        <v>31</v>
      </c>
      <c r="AX163" s="13" t="s">
        <v>75</v>
      </c>
      <c r="AY163" s="162" t="s">
        <v>120</v>
      </c>
    </row>
    <row r="164" spans="1:65" s="13" customFormat="1" ht="11.25">
      <c r="B164" s="160"/>
      <c r="D164" s="161" t="s">
        <v>150</v>
      </c>
      <c r="E164" s="162" t="s">
        <v>1</v>
      </c>
      <c r="F164" s="163" t="s">
        <v>974</v>
      </c>
      <c r="H164" s="164">
        <v>2</v>
      </c>
      <c r="I164" s="165"/>
      <c r="L164" s="160"/>
      <c r="M164" s="166"/>
      <c r="N164" s="167"/>
      <c r="O164" s="167"/>
      <c r="P164" s="167"/>
      <c r="Q164" s="167"/>
      <c r="R164" s="167"/>
      <c r="S164" s="167"/>
      <c r="T164" s="168"/>
      <c r="AT164" s="162" t="s">
        <v>150</v>
      </c>
      <c r="AU164" s="162" t="s">
        <v>85</v>
      </c>
      <c r="AV164" s="13" t="s">
        <v>85</v>
      </c>
      <c r="AW164" s="13" t="s">
        <v>31</v>
      </c>
      <c r="AX164" s="13" t="s">
        <v>75</v>
      </c>
      <c r="AY164" s="162" t="s">
        <v>120</v>
      </c>
    </row>
    <row r="165" spans="1:65" s="2" customFormat="1" ht="16.5" customHeight="1">
      <c r="A165" s="30"/>
      <c r="B165" s="135"/>
      <c r="C165" s="169" t="s">
        <v>210</v>
      </c>
      <c r="D165" s="169" t="s">
        <v>187</v>
      </c>
      <c r="E165" s="170" t="s">
        <v>975</v>
      </c>
      <c r="F165" s="171" t="s">
        <v>976</v>
      </c>
      <c r="G165" s="172" t="s">
        <v>417</v>
      </c>
      <c r="H165" s="173">
        <v>6</v>
      </c>
      <c r="I165" s="174"/>
      <c r="J165" s="175">
        <f>ROUND(I165*H165,2)</f>
        <v>0</v>
      </c>
      <c r="K165" s="171" t="s">
        <v>1</v>
      </c>
      <c r="L165" s="176"/>
      <c r="M165" s="177" t="s">
        <v>1</v>
      </c>
      <c r="N165" s="178" t="s">
        <v>40</v>
      </c>
      <c r="O165" s="56"/>
      <c r="P165" s="145">
        <f>O165*H165</f>
        <v>0</v>
      </c>
      <c r="Q165" s="145">
        <v>0</v>
      </c>
      <c r="R165" s="145">
        <f>Q165*H165</f>
        <v>0</v>
      </c>
      <c r="S165" s="145">
        <v>0</v>
      </c>
      <c r="T165" s="146">
        <f>S165*H165</f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47" t="s">
        <v>191</v>
      </c>
      <c r="AT165" s="147" t="s">
        <v>187</v>
      </c>
      <c r="AU165" s="147" t="s">
        <v>85</v>
      </c>
      <c r="AY165" s="15" t="s">
        <v>120</v>
      </c>
      <c r="BE165" s="148">
        <f>IF(N165="základní",J165,0)</f>
        <v>0</v>
      </c>
      <c r="BF165" s="148">
        <f>IF(N165="snížená",J165,0)</f>
        <v>0</v>
      </c>
      <c r="BG165" s="148">
        <f>IF(N165="zákl. přenesená",J165,0)</f>
        <v>0</v>
      </c>
      <c r="BH165" s="148">
        <f>IF(N165="sníž. přenesená",J165,0)</f>
        <v>0</v>
      </c>
      <c r="BI165" s="148">
        <f>IF(N165="nulová",J165,0)</f>
        <v>0</v>
      </c>
      <c r="BJ165" s="15" t="s">
        <v>83</v>
      </c>
      <c r="BK165" s="148">
        <f>ROUND(I165*H165,2)</f>
        <v>0</v>
      </c>
      <c r="BL165" s="15" t="s">
        <v>125</v>
      </c>
      <c r="BM165" s="147" t="s">
        <v>977</v>
      </c>
    </row>
    <row r="166" spans="1:65" s="2" customFormat="1" ht="16.5" customHeight="1">
      <c r="A166" s="30"/>
      <c r="B166" s="135"/>
      <c r="C166" s="169" t="s">
        <v>8</v>
      </c>
      <c r="D166" s="169" t="s">
        <v>187</v>
      </c>
      <c r="E166" s="170" t="s">
        <v>978</v>
      </c>
      <c r="F166" s="171" t="s">
        <v>979</v>
      </c>
      <c r="G166" s="172" t="s">
        <v>417</v>
      </c>
      <c r="H166" s="173">
        <v>2</v>
      </c>
      <c r="I166" s="174"/>
      <c r="J166" s="175">
        <f>ROUND(I166*H166,2)</f>
        <v>0</v>
      </c>
      <c r="K166" s="171" t="s">
        <v>1</v>
      </c>
      <c r="L166" s="176"/>
      <c r="M166" s="177" t="s">
        <v>1</v>
      </c>
      <c r="N166" s="178" t="s">
        <v>40</v>
      </c>
      <c r="O166" s="56"/>
      <c r="P166" s="145">
        <f>O166*H166</f>
        <v>0</v>
      </c>
      <c r="Q166" s="145">
        <v>0</v>
      </c>
      <c r="R166" s="145">
        <f>Q166*H166</f>
        <v>0</v>
      </c>
      <c r="S166" s="145">
        <v>0</v>
      </c>
      <c r="T166" s="146">
        <f>S166*H166</f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47" t="s">
        <v>191</v>
      </c>
      <c r="AT166" s="147" t="s">
        <v>187</v>
      </c>
      <c r="AU166" s="147" t="s">
        <v>85</v>
      </c>
      <c r="AY166" s="15" t="s">
        <v>120</v>
      </c>
      <c r="BE166" s="148">
        <f>IF(N166="základní",J166,0)</f>
        <v>0</v>
      </c>
      <c r="BF166" s="148">
        <f>IF(N166="snížená",J166,0)</f>
        <v>0</v>
      </c>
      <c r="BG166" s="148">
        <f>IF(N166="zákl. přenesená",J166,0)</f>
        <v>0</v>
      </c>
      <c r="BH166" s="148">
        <f>IF(N166="sníž. přenesená",J166,0)</f>
        <v>0</v>
      </c>
      <c r="BI166" s="148">
        <f>IF(N166="nulová",J166,0)</f>
        <v>0</v>
      </c>
      <c r="BJ166" s="15" t="s">
        <v>83</v>
      </c>
      <c r="BK166" s="148">
        <f>ROUND(I166*H166,2)</f>
        <v>0</v>
      </c>
      <c r="BL166" s="15" t="s">
        <v>125</v>
      </c>
      <c r="BM166" s="147" t="s">
        <v>980</v>
      </c>
    </row>
    <row r="167" spans="1:65" s="2" customFormat="1" ht="16.5" customHeight="1">
      <c r="A167" s="30"/>
      <c r="B167" s="135"/>
      <c r="C167" s="136" t="s">
        <v>221</v>
      </c>
      <c r="D167" s="136" t="s">
        <v>121</v>
      </c>
      <c r="E167" s="137" t="s">
        <v>981</v>
      </c>
      <c r="F167" s="138" t="s">
        <v>982</v>
      </c>
      <c r="G167" s="139" t="s">
        <v>417</v>
      </c>
      <c r="H167" s="140">
        <v>3</v>
      </c>
      <c r="I167" s="141"/>
      <c r="J167" s="142">
        <f>ROUND(I167*H167,2)</f>
        <v>0</v>
      </c>
      <c r="K167" s="138" t="s">
        <v>1</v>
      </c>
      <c r="L167" s="31"/>
      <c r="M167" s="143" t="s">
        <v>1</v>
      </c>
      <c r="N167" s="144" t="s">
        <v>40</v>
      </c>
      <c r="O167" s="56"/>
      <c r="P167" s="145">
        <f>O167*H167</f>
        <v>0</v>
      </c>
      <c r="Q167" s="145">
        <v>0</v>
      </c>
      <c r="R167" s="145">
        <f>Q167*H167</f>
        <v>0</v>
      </c>
      <c r="S167" s="145">
        <v>0</v>
      </c>
      <c r="T167" s="146">
        <f>S167*H167</f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47" t="s">
        <v>125</v>
      </c>
      <c r="AT167" s="147" t="s">
        <v>121</v>
      </c>
      <c r="AU167" s="147" t="s">
        <v>85</v>
      </c>
      <c r="AY167" s="15" t="s">
        <v>120</v>
      </c>
      <c r="BE167" s="148">
        <f>IF(N167="základní",J167,0)</f>
        <v>0</v>
      </c>
      <c r="BF167" s="148">
        <f>IF(N167="snížená",J167,0)</f>
        <v>0</v>
      </c>
      <c r="BG167" s="148">
        <f>IF(N167="zákl. přenesená",J167,0)</f>
        <v>0</v>
      </c>
      <c r="BH167" s="148">
        <f>IF(N167="sníž. přenesená",J167,0)</f>
        <v>0</v>
      </c>
      <c r="BI167" s="148">
        <f>IF(N167="nulová",J167,0)</f>
        <v>0</v>
      </c>
      <c r="BJ167" s="15" t="s">
        <v>83</v>
      </c>
      <c r="BK167" s="148">
        <f>ROUND(I167*H167,2)</f>
        <v>0</v>
      </c>
      <c r="BL167" s="15" t="s">
        <v>125</v>
      </c>
      <c r="BM167" s="147" t="s">
        <v>983</v>
      </c>
    </row>
    <row r="168" spans="1:65" s="2" customFormat="1" ht="16.5" customHeight="1">
      <c r="A168" s="30"/>
      <c r="B168" s="135"/>
      <c r="C168" s="169" t="s">
        <v>227</v>
      </c>
      <c r="D168" s="169" t="s">
        <v>187</v>
      </c>
      <c r="E168" s="170" t="s">
        <v>984</v>
      </c>
      <c r="F168" s="171" t="s">
        <v>985</v>
      </c>
      <c r="G168" s="172" t="s">
        <v>417</v>
      </c>
      <c r="H168" s="173">
        <v>3</v>
      </c>
      <c r="I168" s="174"/>
      <c r="J168" s="175">
        <f>ROUND(I168*H168,2)</f>
        <v>0</v>
      </c>
      <c r="K168" s="171" t="s">
        <v>1</v>
      </c>
      <c r="L168" s="176"/>
      <c r="M168" s="177" t="s">
        <v>1</v>
      </c>
      <c r="N168" s="178" t="s">
        <v>40</v>
      </c>
      <c r="O168" s="56"/>
      <c r="P168" s="145">
        <f>O168*H168</f>
        <v>0</v>
      </c>
      <c r="Q168" s="145">
        <v>0</v>
      </c>
      <c r="R168" s="145">
        <f>Q168*H168</f>
        <v>0</v>
      </c>
      <c r="S168" s="145">
        <v>0</v>
      </c>
      <c r="T168" s="146">
        <f>S168*H168</f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47" t="s">
        <v>191</v>
      </c>
      <c r="AT168" s="147" t="s">
        <v>187</v>
      </c>
      <c r="AU168" s="147" t="s">
        <v>85</v>
      </c>
      <c r="AY168" s="15" t="s">
        <v>120</v>
      </c>
      <c r="BE168" s="148">
        <f>IF(N168="základní",J168,0)</f>
        <v>0</v>
      </c>
      <c r="BF168" s="148">
        <f>IF(N168="snížená",J168,0)</f>
        <v>0</v>
      </c>
      <c r="BG168" s="148">
        <f>IF(N168="zákl. přenesená",J168,0)</f>
        <v>0</v>
      </c>
      <c r="BH168" s="148">
        <f>IF(N168="sníž. přenesená",J168,0)</f>
        <v>0</v>
      </c>
      <c r="BI168" s="148">
        <f>IF(N168="nulová",J168,0)</f>
        <v>0</v>
      </c>
      <c r="BJ168" s="15" t="s">
        <v>83</v>
      </c>
      <c r="BK168" s="148">
        <f>ROUND(I168*H168,2)</f>
        <v>0</v>
      </c>
      <c r="BL168" s="15" t="s">
        <v>125</v>
      </c>
      <c r="BM168" s="147" t="s">
        <v>986</v>
      </c>
    </row>
    <row r="169" spans="1:65" s="2" customFormat="1" ht="24.2" customHeight="1">
      <c r="A169" s="30"/>
      <c r="B169" s="135"/>
      <c r="C169" s="136" t="s">
        <v>231</v>
      </c>
      <c r="D169" s="136" t="s">
        <v>121</v>
      </c>
      <c r="E169" s="137" t="s">
        <v>987</v>
      </c>
      <c r="F169" s="138" t="s">
        <v>988</v>
      </c>
      <c r="G169" s="139" t="s">
        <v>417</v>
      </c>
      <c r="H169" s="140">
        <v>5</v>
      </c>
      <c r="I169" s="141"/>
      <c r="J169" s="142">
        <f>ROUND(I169*H169,2)</f>
        <v>0</v>
      </c>
      <c r="K169" s="138" t="s">
        <v>129</v>
      </c>
      <c r="L169" s="31"/>
      <c r="M169" s="143" t="s">
        <v>1</v>
      </c>
      <c r="N169" s="144" t="s">
        <v>40</v>
      </c>
      <c r="O169" s="56"/>
      <c r="P169" s="145">
        <f>O169*H169</f>
        <v>0</v>
      </c>
      <c r="Q169" s="145">
        <v>5.1999999999999995E-4</v>
      </c>
      <c r="R169" s="145">
        <f>Q169*H169</f>
        <v>2.5999999999999999E-3</v>
      </c>
      <c r="S169" s="145">
        <v>0</v>
      </c>
      <c r="T169" s="146">
        <f>S169*H169</f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47" t="s">
        <v>125</v>
      </c>
      <c r="AT169" s="147" t="s">
        <v>121</v>
      </c>
      <c r="AU169" s="147" t="s">
        <v>85</v>
      </c>
      <c r="AY169" s="15" t="s">
        <v>120</v>
      </c>
      <c r="BE169" s="148">
        <f>IF(N169="základní",J169,0)</f>
        <v>0</v>
      </c>
      <c r="BF169" s="148">
        <f>IF(N169="snížená",J169,0)</f>
        <v>0</v>
      </c>
      <c r="BG169" s="148">
        <f>IF(N169="zákl. přenesená",J169,0)</f>
        <v>0</v>
      </c>
      <c r="BH169" s="148">
        <f>IF(N169="sníž. přenesená",J169,0)</f>
        <v>0</v>
      </c>
      <c r="BI169" s="148">
        <f>IF(N169="nulová",J169,0)</f>
        <v>0</v>
      </c>
      <c r="BJ169" s="15" t="s">
        <v>83</v>
      </c>
      <c r="BK169" s="148">
        <f>ROUND(I169*H169,2)</f>
        <v>0</v>
      </c>
      <c r="BL169" s="15" t="s">
        <v>125</v>
      </c>
      <c r="BM169" s="147" t="s">
        <v>989</v>
      </c>
    </row>
    <row r="170" spans="1:65" s="13" customFormat="1" ht="11.25">
      <c r="B170" s="160"/>
      <c r="D170" s="161" t="s">
        <v>150</v>
      </c>
      <c r="E170" s="162" t="s">
        <v>1</v>
      </c>
      <c r="F170" s="163" t="s">
        <v>990</v>
      </c>
      <c r="H170" s="164">
        <v>5</v>
      </c>
      <c r="I170" s="165"/>
      <c r="L170" s="160"/>
      <c r="M170" s="166"/>
      <c r="N170" s="167"/>
      <c r="O170" s="167"/>
      <c r="P170" s="167"/>
      <c r="Q170" s="167"/>
      <c r="R170" s="167"/>
      <c r="S170" s="167"/>
      <c r="T170" s="168"/>
      <c r="AT170" s="162" t="s">
        <v>150</v>
      </c>
      <c r="AU170" s="162" t="s">
        <v>85</v>
      </c>
      <c r="AV170" s="13" t="s">
        <v>85</v>
      </c>
      <c r="AW170" s="13" t="s">
        <v>31</v>
      </c>
      <c r="AX170" s="13" t="s">
        <v>83</v>
      </c>
      <c r="AY170" s="162" t="s">
        <v>120</v>
      </c>
    </row>
    <row r="171" spans="1:65" s="2" customFormat="1" ht="16.5" customHeight="1">
      <c r="A171" s="30"/>
      <c r="B171" s="135"/>
      <c r="C171" s="169" t="s">
        <v>246</v>
      </c>
      <c r="D171" s="169" t="s">
        <v>187</v>
      </c>
      <c r="E171" s="170" t="s">
        <v>991</v>
      </c>
      <c r="F171" s="171" t="s">
        <v>992</v>
      </c>
      <c r="G171" s="172" t="s">
        <v>417</v>
      </c>
      <c r="H171" s="173">
        <v>5</v>
      </c>
      <c r="I171" s="174"/>
      <c r="J171" s="175">
        <f t="shared" ref="J171:J200" si="0">ROUND(I171*H171,2)</f>
        <v>0</v>
      </c>
      <c r="K171" s="171" t="s">
        <v>1</v>
      </c>
      <c r="L171" s="176"/>
      <c r="M171" s="177" t="s">
        <v>1</v>
      </c>
      <c r="N171" s="178" t="s">
        <v>40</v>
      </c>
      <c r="O171" s="56"/>
      <c r="P171" s="145">
        <f t="shared" ref="P171:P200" si="1">O171*H171</f>
        <v>0</v>
      </c>
      <c r="Q171" s="145">
        <v>0</v>
      </c>
      <c r="R171" s="145">
        <f t="shared" ref="R171:R200" si="2">Q171*H171</f>
        <v>0</v>
      </c>
      <c r="S171" s="145">
        <v>0</v>
      </c>
      <c r="T171" s="146">
        <f t="shared" ref="T171:T200" si="3">S171*H171</f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47" t="s">
        <v>191</v>
      </c>
      <c r="AT171" s="147" t="s">
        <v>187</v>
      </c>
      <c r="AU171" s="147" t="s">
        <v>85</v>
      </c>
      <c r="AY171" s="15" t="s">
        <v>120</v>
      </c>
      <c r="BE171" s="148">
        <f t="shared" ref="BE171:BE200" si="4">IF(N171="základní",J171,0)</f>
        <v>0</v>
      </c>
      <c r="BF171" s="148">
        <f t="shared" ref="BF171:BF200" si="5">IF(N171="snížená",J171,0)</f>
        <v>0</v>
      </c>
      <c r="BG171" s="148">
        <f t="shared" ref="BG171:BG200" si="6">IF(N171="zákl. přenesená",J171,0)</f>
        <v>0</v>
      </c>
      <c r="BH171" s="148">
        <f t="shared" ref="BH171:BH200" si="7">IF(N171="sníž. přenesená",J171,0)</f>
        <v>0</v>
      </c>
      <c r="BI171" s="148">
        <f t="shared" ref="BI171:BI200" si="8">IF(N171="nulová",J171,0)</f>
        <v>0</v>
      </c>
      <c r="BJ171" s="15" t="s">
        <v>83</v>
      </c>
      <c r="BK171" s="148">
        <f t="shared" ref="BK171:BK200" si="9">ROUND(I171*H171,2)</f>
        <v>0</v>
      </c>
      <c r="BL171" s="15" t="s">
        <v>125</v>
      </c>
      <c r="BM171" s="147" t="s">
        <v>993</v>
      </c>
    </row>
    <row r="172" spans="1:65" s="2" customFormat="1" ht="16.5" customHeight="1">
      <c r="A172" s="30"/>
      <c r="B172" s="135"/>
      <c r="C172" s="136" t="s">
        <v>252</v>
      </c>
      <c r="D172" s="136" t="s">
        <v>121</v>
      </c>
      <c r="E172" s="137" t="s">
        <v>994</v>
      </c>
      <c r="F172" s="138" t="s">
        <v>995</v>
      </c>
      <c r="G172" s="139" t="s">
        <v>417</v>
      </c>
      <c r="H172" s="140">
        <v>1</v>
      </c>
      <c r="I172" s="141"/>
      <c r="J172" s="142">
        <f t="shared" si="0"/>
        <v>0</v>
      </c>
      <c r="K172" s="138" t="s">
        <v>1</v>
      </c>
      <c r="L172" s="31"/>
      <c r="M172" s="143" t="s">
        <v>1</v>
      </c>
      <c r="N172" s="144" t="s">
        <v>40</v>
      </c>
      <c r="O172" s="56"/>
      <c r="P172" s="145">
        <f t="shared" si="1"/>
        <v>0</v>
      </c>
      <c r="Q172" s="145">
        <v>0</v>
      </c>
      <c r="R172" s="145">
        <f t="shared" si="2"/>
        <v>0</v>
      </c>
      <c r="S172" s="145">
        <v>0</v>
      </c>
      <c r="T172" s="146">
        <f t="shared" si="3"/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47" t="s">
        <v>125</v>
      </c>
      <c r="AT172" s="147" t="s">
        <v>121</v>
      </c>
      <c r="AU172" s="147" t="s">
        <v>85</v>
      </c>
      <c r="AY172" s="15" t="s">
        <v>120</v>
      </c>
      <c r="BE172" s="148">
        <f t="shared" si="4"/>
        <v>0</v>
      </c>
      <c r="BF172" s="148">
        <f t="shared" si="5"/>
        <v>0</v>
      </c>
      <c r="BG172" s="148">
        <f t="shared" si="6"/>
        <v>0</v>
      </c>
      <c r="BH172" s="148">
        <f t="shared" si="7"/>
        <v>0</v>
      </c>
      <c r="BI172" s="148">
        <f t="shared" si="8"/>
        <v>0</v>
      </c>
      <c r="BJ172" s="15" t="s">
        <v>83</v>
      </c>
      <c r="BK172" s="148">
        <f t="shared" si="9"/>
        <v>0</v>
      </c>
      <c r="BL172" s="15" t="s">
        <v>125</v>
      </c>
      <c r="BM172" s="147" t="s">
        <v>996</v>
      </c>
    </row>
    <row r="173" spans="1:65" s="2" customFormat="1" ht="16.5" customHeight="1">
      <c r="A173" s="30"/>
      <c r="B173" s="135"/>
      <c r="C173" s="169" t="s">
        <v>258</v>
      </c>
      <c r="D173" s="169" t="s">
        <v>187</v>
      </c>
      <c r="E173" s="170" t="s">
        <v>997</v>
      </c>
      <c r="F173" s="171" t="s">
        <v>998</v>
      </c>
      <c r="G173" s="172" t="s">
        <v>417</v>
      </c>
      <c r="H173" s="173">
        <v>1</v>
      </c>
      <c r="I173" s="174"/>
      <c r="J173" s="175">
        <f t="shared" si="0"/>
        <v>0</v>
      </c>
      <c r="K173" s="171" t="s">
        <v>1</v>
      </c>
      <c r="L173" s="176"/>
      <c r="M173" s="177" t="s">
        <v>1</v>
      </c>
      <c r="N173" s="178" t="s">
        <v>40</v>
      </c>
      <c r="O173" s="56"/>
      <c r="P173" s="145">
        <f t="shared" si="1"/>
        <v>0</v>
      </c>
      <c r="Q173" s="145">
        <v>0</v>
      </c>
      <c r="R173" s="145">
        <f t="shared" si="2"/>
        <v>0</v>
      </c>
      <c r="S173" s="145">
        <v>0</v>
      </c>
      <c r="T173" s="146">
        <f t="shared" si="3"/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47" t="s">
        <v>191</v>
      </c>
      <c r="AT173" s="147" t="s">
        <v>187</v>
      </c>
      <c r="AU173" s="147" t="s">
        <v>85</v>
      </c>
      <c r="AY173" s="15" t="s">
        <v>120</v>
      </c>
      <c r="BE173" s="148">
        <f t="shared" si="4"/>
        <v>0</v>
      </c>
      <c r="BF173" s="148">
        <f t="shared" si="5"/>
        <v>0</v>
      </c>
      <c r="BG173" s="148">
        <f t="shared" si="6"/>
        <v>0</v>
      </c>
      <c r="BH173" s="148">
        <f t="shared" si="7"/>
        <v>0</v>
      </c>
      <c r="BI173" s="148">
        <f t="shared" si="8"/>
        <v>0</v>
      </c>
      <c r="BJ173" s="15" t="s">
        <v>83</v>
      </c>
      <c r="BK173" s="148">
        <f t="shared" si="9"/>
        <v>0</v>
      </c>
      <c r="BL173" s="15" t="s">
        <v>125</v>
      </c>
      <c r="BM173" s="147" t="s">
        <v>999</v>
      </c>
    </row>
    <row r="174" spans="1:65" s="2" customFormat="1" ht="16.5" customHeight="1">
      <c r="A174" s="30"/>
      <c r="B174" s="135"/>
      <c r="C174" s="136" t="s">
        <v>263</v>
      </c>
      <c r="D174" s="136" t="s">
        <v>121</v>
      </c>
      <c r="E174" s="137" t="s">
        <v>1000</v>
      </c>
      <c r="F174" s="138" t="s">
        <v>1001</v>
      </c>
      <c r="G174" s="139" t="s">
        <v>417</v>
      </c>
      <c r="H174" s="140">
        <v>28</v>
      </c>
      <c r="I174" s="141"/>
      <c r="J174" s="142">
        <f t="shared" si="0"/>
        <v>0</v>
      </c>
      <c r="K174" s="138" t="s">
        <v>1</v>
      </c>
      <c r="L174" s="31"/>
      <c r="M174" s="143" t="s">
        <v>1</v>
      </c>
      <c r="N174" s="144" t="s">
        <v>40</v>
      </c>
      <c r="O174" s="56"/>
      <c r="P174" s="145">
        <f t="shared" si="1"/>
        <v>0</v>
      </c>
      <c r="Q174" s="145">
        <v>0</v>
      </c>
      <c r="R174" s="145">
        <f t="shared" si="2"/>
        <v>0</v>
      </c>
      <c r="S174" s="145">
        <v>0</v>
      </c>
      <c r="T174" s="146">
        <f t="shared" si="3"/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47" t="s">
        <v>125</v>
      </c>
      <c r="AT174" s="147" t="s">
        <v>121</v>
      </c>
      <c r="AU174" s="147" t="s">
        <v>85</v>
      </c>
      <c r="AY174" s="15" t="s">
        <v>120</v>
      </c>
      <c r="BE174" s="148">
        <f t="shared" si="4"/>
        <v>0</v>
      </c>
      <c r="BF174" s="148">
        <f t="shared" si="5"/>
        <v>0</v>
      </c>
      <c r="BG174" s="148">
        <f t="shared" si="6"/>
        <v>0</v>
      </c>
      <c r="BH174" s="148">
        <f t="shared" si="7"/>
        <v>0</v>
      </c>
      <c r="BI174" s="148">
        <f t="shared" si="8"/>
        <v>0</v>
      </c>
      <c r="BJ174" s="15" t="s">
        <v>83</v>
      </c>
      <c r="BK174" s="148">
        <f t="shared" si="9"/>
        <v>0</v>
      </c>
      <c r="BL174" s="15" t="s">
        <v>125</v>
      </c>
      <c r="BM174" s="147" t="s">
        <v>1002</v>
      </c>
    </row>
    <row r="175" spans="1:65" s="2" customFormat="1" ht="16.5" customHeight="1">
      <c r="A175" s="30"/>
      <c r="B175" s="135"/>
      <c r="C175" s="169" t="s">
        <v>86</v>
      </c>
      <c r="D175" s="169" t="s">
        <v>187</v>
      </c>
      <c r="E175" s="170" t="s">
        <v>1003</v>
      </c>
      <c r="F175" s="171" t="s">
        <v>1004</v>
      </c>
      <c r="G175" s="172" t="s">
        <v>417</v>
      </c>
      <c r="H175" s="173">
        <v>28</v>
      </c>
      <c r="I175" s="174"/>
      <c r="J175" s="175">
        <f t="shared" si="0"/>
        <v>0</v>
      </c>
      <c r="K175" s="171" t="s">
        <v>1</v>
      </c>
      <c r="L175" s="176"/>
      <c r="M175" s="177" t="s">
        <v>1</v>
      </c>
      <c r="N175" s="178" t="s">
        <v>40</v>
      </c>
      <c r="O175" s="56"/>
      <c r="P175" s="145">
        <f t="shared" si="1"/>
        <v>0</v>
      </c>
      <c r="Q175" s="145">
        <v>0</v>
      </c>
      <c r="R175" s="145">
        <f t="shared" si="2"/>
        <v>0</v>
      </c>
      <c r="S175" s="145">
        <v>0</v>
      </c>
      <c r="T175" s="146">
        <f t="shared" si="3"/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47" t="s">
        <v>191</v>
      </c>
      <c r="AT175" s="147" t="s">
        <v>187</v>
      </c>
      <c r="AU175" s="147" t="s">
        <v>85</v>
      </c>
      <c r="AY175" s="15" t="s">
        <v>120</v>
      </c>
      <c r="BE175" s="148">
        <f t="shared" si="4"/>
        <v>0</v>
      </c>
      <c r="BF175" s="148">
        <f t="shared" si="5"/>
        <v>0</v>
      </c>
      <c r="BG175" s="148">
        <f t="shared" si="6"/>
        <v>0</v>
      </c>
      <c r="BH175" s="148">
        <f t="shared" si="7"/>
        <v>0</v>
      </c>
      <c r="BI175" s="148">
        <f t="shared" si="8"/>
        <v>0</v>
      </c>
      <c r="BJ175" s="15" t="s">
        <v>83</v>
      </c>
      <c r="BK175" s="148">
        <f t="shared" si="9"/>
        <v>0</v>
      </c>
      <c r="BL175" s="15" t="s">
        <v>125</v>
      </c>
      <c r="BM175" s="147" t="s">
        <v>1005</v>
      </c>
    </row>
    <row r="176" spans="1:65" s="2" customFormat="1" ht="16.5" customHeight="1">
      <c r="A176" s="30"/>
      <c r="B176" s="135"/>
      <c r="C176" s="136" t="s">
        <v>7</v>
      </c>
      <c r="D176" s="136" t="s">
        <v>121</v>
      </c>
      <c r="E176" s="137" t="s">
        <v>1006</v>
      </c>
      <c r="F176" s="138" t="s">
        <v>1007</v>
      </c>
      <c r="G176" s="139" t="s">
        <v>417</v>
      </c>
      <c r="H176" s="140">
        <v>1</v>
      </c>
      <c r="I176" s="141"/>
      <c r="J176" s="142">
        <f t="shared" si="0"/>
        <v>0</v>
      </c>
      <c r="K176" s="138" t="s">
        <v>1</v>
      </c>
      <c r="L176" s="31"/>
      <c r="M176" s="143" t="s">
        <v>1</v>
      </c>
      <c r="N176" s="144" t="s">
        <v>40</v>
      </c>
      <c r="O176" s="56"/>
      <c r="P176" s="145">
        <f t="shared" si="1"/>
        <v>0</v>
      </c>
      <c r="Q176" s="145">
        <v>0</v>
      </c>
      <c r="R176" s="145">
        <f t="shared" si="2"/>
        <v>0</v>
      </c>
      <c r="S176" s="145">
        <v>0</v>
      </c>
      <c r="T176" s="146">
        <f t="shared" si="3"/>
        <v>0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47" t="s">
        <v>125</v>
      </c>
      <c r="AT176" s="147" t="s">
        <v>121</v>
      </c>
      <c r="AU176" s="147" t="s">
        <v>85</v>
      </c>
      <c r="AY176" s="15" t="s">
        <v>120</v>
      </c>
      <c r="BE176" s="148">
        <f t="shared" si="4"/>
        <v>0</v>
      </c>
      <c r="BF176" s="148">
        <f t="shared" si="5"/>
        <v>0</v>
      </c>
      <c r="BG176" s="148">
        <f t="shared" si="6"/>
        <v>0</v>
      </c>
      <c r="BH176" s="148">
        <f t="shared" si="7"/>
        <v>0</v>
      </c>
      <c r="BI176" s="148">
        <f t="shared" si="8"/>
        <v>0</v>
      </c>
      <c r="BJ176" s="15" t="s">
        <v>83</v>
      </c>
      <c r="BK176" s="148">
        <f t="shared" si="9"/>
        <v>0</v>
      </c>
      <c r="BL176" s="15" t="s">
        <v>125</v>
      </c>
      <c r="BM176" s="147" t="s">
        <v>1008</v>
      </c>
    </row>
    <row r="177" spans="1:65" s="2" customFormat="1" ht="16.5" customHeight="1">
      <c r="A177" s="30"/>
      <c r="B177" s="135"/>
      <c r="C177" s="169" t="s">
        <v>277</v>
      </c>
      <c r="D177" s="169" t="s">
        <v>187</v>
      </c>
      <c r="E177" s="170" t="s">
        <v>1009</v>
      </c>
      <c r="F177" s="171" t="s">
        <v>1010</v>
      </c>
      <c r="G177" s="172" t="s">
        <v>417</v>
      </c>
      <c r="H177" s="173">
        <v>1</v>
      </c>
      <c r="I177" s="174"/>
      <c r="J177" s="175">
        <f t="shared" si="0"/>
        <v>0</v>
      </c>
      <c r="K177" s="171" t="s">
        <v>1</v>
      </c>
      <c r="L177" s="176"/>
      <c r="M177" s="177" t="s">
        <v>1</v>
      </c>
      <c r="N177" s="178" t="s">
        <v>40</v>
      </c>
      <c r="O177" s="56"/>
      <c r="P177" s="145">
        <f t="shared" si="1"/>
        <v>0</v>
      </c>
      <c r="Q177" s="145">
        <v>0</v>
      </c>
      <c r="R177" s="145">
        <f t="shared" si="2"/>
        <v>0</v>
      </c>
      <c r="S177" s="145">
        <v>0</v>
      </c>
      <c r="T177" s="146">
        <f t="shared" si="3"/>
        <v>0</v>
      </c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47" t="s">
        <v>191</v>
      </c>
      <c r="AT177" s="147" t="s">
        <v>187</v>
      </c>
      <c r="AU177" s="147" t="s">
        <v>85</v>
      </c>
      <c r="AY177" s="15" t="s">
        <v>120</v>
      </c>
      <c r="BE177" s="148">
        <f t="shared" si="4"/>
        <v>0</v>
      </c>
      <c r="BF177" s="148">
        <f t="shared" si="5"/>
        <v>0</v>
      </c>
      <c r="BG177" s="148">
        <f t="shared" si="6"/>
        <v>0</v>
      </c>
      <c r="BH177" s="148">
        <f t="shared" si="7"/>
        <v>0</v>
      </c>
      <c r="BI177" s="148">
        <f t="shared" si="8"/>
        <v>0</v>
      </c>
      <c r="BJ177" s="15" t="s">
        <v>83</v>
      </c>
      <c r="BK177" s="148">
        <f t="shared" si="9"/>
        <v>0</v>
      </c>
      <c r="BL177" s="15" t="s">
        <v>125</v>
      </c>
      <c r="BM177" s="147" t="s">
        <v>1011</v>
      </c>
    </row>
    <row r="178" spans="1:65" s="2" customFormat="1" ht="16.5" customHeight="1">
      <c r="A178" s="30"/>
      <c r="B178" s="135"/>
      <c r="C178" s="169" t="s">
        <v>283</v>
      </c>
      <c r="D178" s="169" t="s">
        <v>187</v>
      </c>
      <c r="E178" s="170" t="s">
        <v>1012</v>
      </c>
      <c r="F178" s="171" t="s">
        <v>1013</v>
      </c>
      <c r="G178" s="172" t="s">
        <v>417</v>
      </c>
      <c r="H178" s="173">
        <v>1</v>
      </c>
      <c r="I178" s="174"/>
      <c r="J178" s="175">
        <f t="shared" si="0"/>
        <v>0</v>
      </c>
      <c r="K178" s="171" t="s">
        <v>1</v>
      </c>
      <c r="L178" s="176"/>
      <c r="M178" s="177" t="s">
        <v>1</v>
      </c>
      <c r="N178" s="178" t="s">
        <v>40</v>
      </c>
      <c r="O178" s="56"/>
      <c r="P178" s="145">
        <f t="shared" si="1"/>
        <v>0</v>
      </c>
      <c r="Q178" s="145">
        <v>0</v>
      </c>
      <c r="R178" s="145">
        <f t="shared" si="2"/>
        <v>0</v>
      </c>
      <c r="S178" s="145">
        <v>0</v>
      </c>
      <c r="T178" s="146">
        <f t="shared" si="3"/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47" t="s">
        <v>191</v>
      </c>
      <c r="AT178" s="147" t="s">
        <v>187</v>
      </c>
      <c r="AU178" s="147" t="s">
        <v>85</v>
      </c>
      <c r="AY178" s="15" t="s">
        <v>120</v>
      </c>
      <c r="BE178" s="148">
        <f t="shared" si="4"/>
        <v>0</v>
      </c>
      <c r="BF178" s="148">
        <f t="shared" si="5"/>
        <v>0</v>
      </c>
      <c r="BG178" s="148">
        <f t="shared" si="6"/>
        <v>0</v>
      </c>
      <c r="BH178" s="148">
        <f t="shared" si="7"/>
        <v>0</v>
      </c>
      <c r="BI178" s="148">
        <f t="shared" si="8"/>
        <v>0</v>
      </c>
      <c r="BJ178" s="15" t="s">
        <v>83</v>
      </c>
      <c r="BK178" s="148">
        <f t="shared" si="9"/>
        <v>0</v>
      </c>
      <c r="BL178" s="15" t="s">
        <v>125</v>
      </c>
      <c r="BM178" s="147" t="s">
        <v>1014</v>
      </c>
    </row>
    <row r="179" spans="1:65" s="2" customFormat="1" ht="16.5" customHeight="1">
      <c r="A179" s="30"/>
      <c r="B179" s="135"/>
      <c r="C179" s="169" t="s">
        <v>288</v>
      </c>
      <c r="D179" s="169" t="s">
        <v>187</v>
      </c>
      <c r="E179" s="170" t="s">
        <v>1015</v>
      </c>
      <c r="F179" s="171" t="s">
        <v>1016</v>
      </c>
      <c r="G179" s="172" t="s">
        <v>417</v>
      </c>
      <c r="H179" s="173">
        <v>6</v>
      </c>
      <c r="I179" s="174"/>
      <c r="J179" s="175">
        <f t="shared" si="0"/>
        <v>0</v>
      </c>
      <c r="K179" s="171" t="s">
        <v>1</v>
      </c>
      <c r="L179" s="176"/>
      <c r="M179" s="177" t="s">
        <v>1</v>
      </c>
      <c r="N179" s="178" t="s">
        <v>40</v>
      </c>
      <c r="O179" s="56"/>
      <c r="P179" s="145">
        <f t="shared" si="1"/>
        <v>0</v>
      </c>
      <c r="Q179" s="145">
        <v>0</v>
      </c>
      <c r="R179" s="145">
        <f t="shared" si="2"/>
        <v>0</v>
      </c>
      <c r="S179" s="145">
        <v>0</v>
      </c>
      <c r="T179" s="146">
        <f t="shared" si="3"/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47" t="s">
        <v>191</v>
      </c>
      <c r="AT179" s="147" t="s">
        <v>187</v>
      </c>
      <c r="AU179" s="147" t="s">
        <v>85</v>
      </c>
      <c r="AY179" s="15" t="s">
        <v>120</v>
      </c>
      <c r="BE179" s="148">
        <f t="shared" si="4"/>
        <v>0</v>
      </c>
      <c r="BF179" s="148">
        <f t="shared" si="5"/>
        <v>0</v>
      </c>
      <c r="BG179" s="148">
        <f t="shared" si="6"/>
        <v>0</v>
      </c>
      <c r="BH179" s="148">
        <f t="shared" si="7"/>
        <v>0</v>
      </c>
      <c r="BI179" s="148">
        <f t="shared" si="8"/>
        <v>0</v>
      </c>
      <c r="BJ179" s="15" t="s">
        <v>83</v>
      </c>
      <c r="BK179" s="148">
        <f t="shared" si="9"/>
        <v>0</v>
      </c>
      <c r="BL179" s="15" t="s">
        <v>125</v>
      </c>
      <c r="BM179" s="147" t="s">
        <v>1017</v>
      </c>
    </row>
    <row r="180" spans="1:65" s="2" customFormat="1" ht="24.2" customHeight="1">
      <c r="A180" s="30"/>
      <c r="B180" s="135"/>
      <c r="C180" s="136" t="s">
        <v>293</v>
      </c>
      <c r="D180" s="136" t="s">
        <v>121</v>
      </c>
      <c r="E180" s="137" t="s">
        <v>1018</v>
      </c>
      <c r="F180" s="138" t="s">
        <v>1019</v>
      </c>
      <c r="G180" s="139" t="s">
        <v>417</v>
      </c>
      <c r="H180" s="140">
        <v>1</v>
      </c>
      <c r="I180" s="141"/>
      <c r="J180" s="142">
        <f t="shared" si="0"/>
        <v>0</v>
      </c>
      <c r="K180" s="138" t="s">
        <v>1</v>
      </c>
      <c r="L180" s="31"/>
      <c r="M180" s="143" t="s">
        <v>1</v>
      </c>
      <c r="N180" s="144" t="s">
        <v>40</v>
      </c>
      <c r="O180" s="56"/>
      <c r="P180" s="145">
        <f t="shared" si="1"/>
        <v>0</v>
      </c>
      <c r="Q180" s="145">
        <v>0</v>
      </c>
      <c r="R180" s="145">
        <f t="shared" si="2"/>
        <v>0</v>
      </c>
      <c r="S180" s="145">
        <v>0</v>
      </c>
      <c r="T180" s="146">
        <f t="shared" si="3"/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47" t="s">
        <v>125</v>
      </c>
      <c r="AT180" s="147" t="s">
        <v>121</v>
      </c>
      <c r="AU180" s="147" t="s">
        <v>85</v>
      </c>
      <c r="AY180" s="15" t="s">
        <v>120</v>
      </c>
      <c r="BE180" s="148">
        <f t="shared" si="4"/>
        <v>0</v>
      </c>
      <c r="BF180" s="148">
        <f t="shared" si="5"/>
        <v>0</v>
      </c>
      <c r="BG180" s="148">
        <f t="shared" si="6"/>
        <v>0</v>
      </c>
      <c r="BH180" s="148">
        <f t="shared" si="7"/>
        <v>0</v>
      </c>
      <c r="BI180" s="148">
        <f t="shared" si="8"/>
        <v>0</v>
      </c>
      <c r="BJ180" s="15" t="s">
        <v>83</v>
      </c>
      <c r="BK180" s="148">
        <f t="shared" si="9"/>
        <v>0</v>
      </c>
      <c r="BL180" s="15" t="s">
        <v>125</v>
      </c>
      <c r="BM180" s="147" t="s">
        <v>1020</v>
      </c>
    </row>
    <row r="181" spans="1:65" s="2" customFormat="1" ht="16.5" customHeight="1">
      <c r="A181" s="30"/>
      <c r="B181" s="135"/>
      <c r="C181" s="169" t="s">
        <v>297</v>
      </c>
      <c r="D181" s="169" t="s">
        <v>187</v>
      </c>
      <c r="E181" s="170" t="s">
        <v>1021</v>
      </c>
      <c r="F181" s="171" t="s">
        <v>1022</v>
      </c>
      <c r="G181" s="172" t="s">
        <v>417</v>
      </c>
      <c r="H181" s="173">
        <v>1</v>
      </c>
      <c r="I181" s="174"/>
      <c r="J181" s="175">
        <f t="shared" si="0"/>
        <v>0</v>
      </c>
      <c r="K181" s="171" t="s">
        <v>1</v>
      </c>
      <c r="L181" s="176"/>
      <c r="M181" s="177" t="s">
        <v>1</v>
      </c>
      <c r="N181" s="178" t="s">
        <v>40</v>
      </c>
      <c r="O181" s="56"/>
      <c r="P181" s="145">
        <f t="shared" si="1"/>
        <v>0</v>
      </c>
      <c r="Q181" s="145">
        <v>0</v>
      </c>
      <c r="R181" s="145">
        <f t="shared" si="2"/>
        <v>0</v>
      </c>
      <c r="S181" s="145">
        <v>0</v>
      </c>
      <c r="T181" s="146">
        <f t="shared" si="3"/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47" t="s">
        <v>191</v>
      </c>
      <c r="AT181" s="147" t="s">
        <v>187</v>
      </c>
      <c r="AU181" s="147" t="s">
        <v>85</v>
      </c>
      <c r="AY181" s="15" t="s">
        <v>120</v>
      </c>
      <c r="BE181" s="148">
        <f t="shared" si="4"/>
        <v>0</v>
      </c>
      <c r="BF181" s="148">
        <f t="shared" si="5"/>
        <v>0</v>
      </c>
      <c r="BG181" s="148">
        <f t="shared" si="6"/>
        <v>0</v>
      </c>
      <c r="BH181" s="148">
        <f t="shared" si="7"/>
        <v>0</v>
      </c>
      <c r="BI181" s="148">
        <f t="shared" si="8"/>
        <v>0</v>
      </c>
      <c r="BJ181" s="15" t="s">
        <v>83</v>
      </c>
      <c r="BK181" s="148">
        <f t="shared" si="9"/>
        <v>0</v>
      </c>
      <c r="BL181" s="15" t="s">
        <v>125</v>
      </c>
      <c r="BM181" s="147" t="s">
        <v>1023</v>
      </c>
    </row>
    <row r="182" spans="1:65" s="2" customFormat="1" ht="24.2" customHeight="1">
      <c r="A182" s="30"/>
      <c r="B182" s="135"/>
      <c r="C182" s="136" t="s">
        <v>302</v>
      </c>
      <c r="D182" s="136" t="s">
        <v>121</v>
      </c>
      <c r="E182" s="137" t="s">
        <v>1024</v>
      </c>
      <c r="F182" s="138" t="s">
        <v>1025</v>
      </c>
      <c r="G182" s="139" t="s">
        <v>417</v>
      </c>
      <c r="H182" s="140">
        <v>1</v>
      </c>
      <c r="I182" s="141"/>
      <c r="J182" s="142">
        <f t="shared" si="0"/>
        <v>0</v>
      </c>
      <c r="K182" s="138" t="s">
        <v>1</v>
      </c>
      <c r="L182" s="31"/>
      <c r="M182" s="143" t="s">
        <v>1</v>
      </c>
      <c r="N182" s="144" t="s">
        <v>40</v>
      </c>
      <c r="O182" s="56"/>
      <c r="P182" s="145">
        <f t="shared" si="1"/>
        <v>0</v>
      </c>
      <c r="Q182" s="145">
        <v>0</v>
      </c>
      <c r="R182" s="145">
        <f t="shared" si="2"/>
        <v>0</v>
      </c>
      <c r="S182" s="145">
        <v>0</v>
      </c>
      <c r="T182" s="146">
        <f t="shared" si="3"/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47" t="s">
        <v>125</v>
      </c>
      <c r="AT182" s="147" t="s">
        <v>121</v>
      </c>
      <c r="AU182" s="147" t="s">
        <v>85</v>
      </c>
      <c r="AY182" s="15" t="s">
        <v>120</v>
      </c>
      <c r="BE182" s="148">
        <f t="shared" si="4"/>
        <v>0</v>
      </c>
      <c r="BF182" s="148">
        <f t="shared" si="5"/>
        <v>0</v>
      </c>
      <c r="BG182" s="148">
        <f t="shared" si="6"/>
        <v>0</v>
      </c>
      <c r="BH182" s="148">
        <f t="shared" si="7"/>
        <v>0</v>
      </c>
      <c r="BI182" s="148">
        <f t="shared" si="8"/>
        <v>0</v>
      </c>
      <c r="BJ182" s="15" t="s">
        <v>83</v>
      </c>
      <c r="BK182" s="148">
        <f t="shared" si="9"/>
        <v>0</v>
      </c>
      <c r="BL182" s="15" t="s">
        <v>125</v>
      </c>
      <c r="BM182" s="147" t="s">
        <v>1026</v>
      </c>
    </row>
    <row r="183" spans="1:65" s="2" customFormat="1" ht="21.75" customHeight="1">
      <c r="A183" s="30"/>
      <c r="B183" s="135"/>
      <c r="C183" s="169" t="s">
        <v>307</v>
      </c>
      <c r="D183" s="169" t="s">
        <v>187</v>
      </c>
      <c r="E183" s="170" t="s">
        <v>1027</v>
      </c>
      <c r="F183" s="171" t="s">
        <v>1028</v>
      </c>
      <c r="G183" s="172" t="s">
        <v>417</v>
      </c>
      <c r="H183" s="173">
        <v>1</v>
      </c>
      <c r="I183" s="174"/>
      <c r="J183" s="175">
        <f t="shared" si="0"/>
        <v>0</v>
      </c>
      <c r="K183" s="171" t="s">
        <v>1</v>
      </c>
      <c r="L183" s="176"/>
      <c r="M183" s="177" t="s">
        <v>1</v>
      </c>
      <c r="N183" s="178" t="s">
        <v>40</v>
      </c>
      <c r="O183" s="56"/>
      <c r="P183" s="145">
        <f t="shared" si="1"/>
        <v>0</v>
      </c>
      <c r="Q183" s="145">
        <v>0</v>
      </c>
      <c r="R183" s="145">
        <f t="shared" si="2"/>
        <v>0</v>
      </c>
      <c r="S183" s="145">
        <v>0</v>
      </c>
      <c r="T183" s="146">
        <f t="shared" si="3"/>
        <v>0</v>
      </c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47" t="s">
        <v>191</v>
      </c>
      <c r="AT183" s="147" t="s">
        <v>187</v>
      </c>
      <c r="AU183" s="147" t="s">
        <v>85</v>
      </c>
      <c r="AY183" s="15" t="s">
        <v>120</v>
      </c>
      <c r="BE183" s="148">
        <f t="shared" si="4"/>
        <v>0</v>
      </c>
      <c r="BF183" s="148">
        <f t="shared" si="5"/>
        <v>0</v>
      </c>
      <c r="BG183" s="148">
        <f t="shared" si="6"/>
        <v>0</v>
      </c>
      <c r="BH183" s="148">
        <f t="shared" si="7"/>
        <v>0</v>
      </c>
      <c r="BI183" s="148">
        <f t="shared" si="8"/>
        <v>0</v>
      </c>
      <c r="BJ183" s="15" t="s">
        <v>83</v>
      </c>
      <c r="BK183" s="148">
        <f t="shared" si="9"/>
        <v>0</v>
      </c>
      <c r="BL183" s="15" t="s">
        <v>125</v>
      </c>
      <c r="BM183" s="147" t="s">
        <v>1029</v>
      </c>
    </row>
    <row r="184" spans="1:65" s="2" customFormat="1" ht="16.5" customHeight="1">
      <c r="A184" s="30"/>
      <c r="B184" s="135"/>
      <c r="C184" s="136" t="s">
        <v>312</v>
      </c>
      <c r="D184" s="136" t="s">
        <v>121</v>
      </c>
      <c r="E184" s="137" t="s">
        <v>1030</v>
      </c>
      <c r="F184" s="138" t="s">
        <v>1031</v>
      </c>
      <c r="G184" s="139" t="s">
        <v>417</v>
      </c>
      <c r="H184" s="140">
        <v>2</v>
      </c>
      <c r="I184" s="141"/>
      <c r="J184" s="142">
        <f t="shared" si="0"/>
        <v>0</v>
      </c>
      <c r="K184" s="138" t="s">
        <v>1</v>
      </c>
      <c r="L184" s="31"/>
      <c r="M184" s="143" t="s">
        <v>1</v>
      </c>
      <c r="N184" s="144" t="s">
        <v>40</v>
      </c>
      <c r="O184" s="56"/>
      <c r="P184" s="145">
        <f t="shared" si="1"/>
        <v>0</v>
      </c>
      <c r="Q184" s="145">
        <v>0</v>
      </c>
      <c r="R184" s="145">
        <f t="shared" si="2"/>
        <v>0</v>
      </c>
      <c r="S184" s="145">
        <v>0</v>
      </c>
      <c r="T184" s="146">
        <f t="shared" si="3"/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47" t="s">
        <v>125</v>
      </c>
      <c r="AT184" s="147" t="s">
        <v>121</v>
      </c>
      <c r="AU184" s="147" t="s">
        <v>85</v>
      </c>
      <c r="AY184" s="15" t="s">
        <v>120</v>
      </c>
      <c r="BE184" s="148">
        <f t="shared" si="4"/>
        <v>0</v>
      </c>
      <c r="BF184" s="148">
        <f t="shared" si="5"/>
        <v>0</v>
      </c>
      <c r="BG184" s="148">
        <f t="shared" si="6"/>
        <v>0</v>
      </c>
      <c r="BH184" s="148">
        <f t="shared" si="7"/>
        <v>0</v>
      </c>
      <c r="BI184" s="148">
        <f t="shared" si="8"/>
        <v>0</v>
      </c>
      <c r="BJ184" s="15" t="s">
        <v>83</v>
      </c>
      <c r="BK184" s="148">
        <f t="shared" si="9"/>
        <v>0</v>
      </c>
      <c r="BL184" s="15" t="s">
        <v>125</v>
      </c>
      <c r="BM184" s="147" t="s">
        <v>1032</v>
      </c>
    </row>
    <row r="185" spans="1:65" s="2" customFormat="1" ht="16.5" customHeight="1">
      <c r="A185" s="30"/>
      <c r="B185" s="135"/>
      <c r="C185" s="169" t="s">
        <v>89</v>
      </c>
      <c r="D185" s="169" t="s">
        <v>187</v>
      </c>
      <c r="E185" s="170" t="s">
        <v>1033</v>
      </c>
      <c r="F185" s="171" t="s">
        <v>1034</v>
      </c>
      <c r="G185" s="172" t="s">
        <v>417</v>
      </c>
      <c r="H185" s="173">
        <v>2</v>
      </c>
      <c r="I185" s="174"/>
      <c r="J185" s="175">
        <f t="shared" si="0"/>
        <v>0</v>
      </c>
      <c r="K185" s="171" t="s">
        <v>1</v>
      </c>
      <c r="L185" s="176"/>
      <c r="M185" s="177" t="s">
        <v>1</v>
      </c>
      <c r="N185" s="178" t="s">
        <v>40</v>
      </c>
      <c r="O185" s="56"/>
      <c r="P185" s="145">
        <f t="shared" si="1"/>
        <v>0</v>
      </c>
      <c r="Q185" s="145">
        <v>0</v>
      </c>
      <c r="R185" s="145">
        <f t="shared" si="2"/>
        <v>0</v>
      </c>
      <c r="S185" s="145">
        <v>0</v>
      </c>
      <c r="T185" s="146">
        <f t="shared" si="3"/>
        <v>0</v>
      </c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47" t="s">
        <v>191</v>
      </c>
      <c r="AT185" s="147" t="s">
        <v>187</v>
      </c>
      <c r="AU185" s="147" t="s">
        <v>85</v>
      </c>
      <c r="AY185" s="15" t="s">
        <v>120</v>
      </c>
      <c r="BE185" s="148">
        <f t="shared" si="4"/>
        <v>0</v>
      </c>
      <c r="BF185" s="148">
        <f t="shared" si="5"/>
        <v>0</v>
      </c>
      <c r="BG185" s="148">
        <f t="shared" si="6"/>
        <v>0</v>
      </c>
      <c r="BH185" s="148">
        <f t="shared" si="7"/>
        <v>0</v>
      </c>
      <c r="BI185" s="148">
        <f t="shared" si="8"/>
        <v>0</v>
      </c>
      <c r="BJ185" s="15" t="s">
        <v>83</v>
      </c>
      <c r="BK185" s="148">
        <f t="shared" si="9"/>
        <v>0</v>
      </c>
      <c r="BL185" s="15" t="s">
        <v>125</v>
      </c>
      <c r="BM185" s="147" t="s">
        <v>1035</v>
      </c>
    </row>
    <row r="186" spans="1:65" s="2" customFormat="1" ht="16.5" customHeight="1">
      <c r="A186" s="30"/>
      <c r="B186" s="135"/>
      <c r="C186" s="136" t="s">
        <v>322</v>
      </c>
      <c r="D186" s="136" t="s">
        <v>121</v>
      </c>
      <c r="E186" s="137" t="s">
        <v>1036</v>
      </c>
      <c r="F186" s="138" t="s">
        <v>1037</v>
      </c>
      <c r="G186" s="139" t="s">
        <v>417</v>
      </c>
      <c r="H186" s="140">
        <v>1</v>
      </c>
      <c r="I186" s="141"/>
      <c r="J186" s="142">
        <f t="shared" si="0"/>
        <v>0</v>
      </c>
      <c r="K186" s="138" t="s">
        <v>1</v>
      </c>
      <c r="L186" s="31"/>
      <c r="M186" s="143" t="s">
        <v>1</v>
      </c>
      <c r="N186" s="144" t="s">
        <v>40</v>
      </c>
      <c r="O186" s="56"/>
      <c r="P186" s="145">
        <f t="shared" si="1"/>
        <v>0</v>
      </c>
      <c r="Q186" s="145">
        <v>0</v>
      </c>
      <c r="R186" s="145">
        <f t="shared" si="2"/>
        <v>0</v>
      </c>
      <c r="S186" s="145">
        <v>0</v>
      </c>
      <c r="T186" s="146">
        <f t="shared" si="3"/>
        <v>0</v>
      </c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47" t="s">
        <v>125</v>
      </c>
      <c r="AT186" s="147" t="s">
        <v>121</v>
      </c>
      <c r="AU186" s="147" t="s">
        <v>85</v>
      </c>
      <c r="AY186" s="15" t="s">
        <v>120</v>
      </c>
      <c r="BE186" s="148">
        <f t="shared" si="4"/>
        <v>0</v>
      </c>
      <c r="BF186" s="148">
        <f t="shared" si="5"/>
        <v>0</v>
      </c>
      <c r="BG186" s="148">
        <f t="shared" si="6"/>
        <v>0</v>
      </c>
      <c r="BH186" s="148">
        <f t="shared" si="7"/>
        <v>0</v>
      </c>
      <c r="BI186" s="148">
        <f t="shared" si="8"/>
        <v>0</v>
      </c>
      <c r="BJ186" s="15" t="s">
        <v>83</v>
      </c>
      <c r="BK186" s="148">
        <f t="shared" si="9"/>
        <v>0</v>
      </c>
      <c r="BL186" s="15" t="s">
        <v>125</v>
      </c>
      <c r="BM186" s="147" t="s">
        <v>1038</v>
      </c>
    </row>
    <row r="187" spans="1:65" s="2" customFormat="1" ht="24.2" customHeight="1">
      <c r="A187" s="30"/>
      <c r="B187" s="135"/>
      <c r="C187" s="169" t="s">
        <v>327</v>
      </c>
      <c r="D187" s="169" t="s">
        <v>187</v>
      </c>
      <c r="E187" s="170" t="s">
        <v>1039</v>
      </c>
      <c r="F187" s="171" t="s">
        <v>1040</v>
      </c>
      <c r="G187" s="172" t="s">
        <v>417</v>
      </c>
      <c r="H187" s="173">
        <v>1</v>
      </c>
      <c r="I187" s="174"/>
      <c r="J187" s="175">
        <f t="shared" si="0"/>
        <v>0</v>
      </c>
      <c r="K187" s="171" t="s">
        <v>1</v>
      </c>
      <c r="L187" s="176"/>
      <c r="M187" s="177" t="s">
        <v>1</v>
      </c>
      <c r="N187" s="178" t="s">
        <v>40</v>
      </c>
      <c r="O187" s="56"/>
      <c r="P187" s="145">
        <f t="shared" si="1"/>
        <v>0</v>
      </c>
      <c r="Q187" s="145">
        <v>0</v>
      </c>
      <c r="R187" s="145">
        <f t="shared" si="2"/>
        <v>0</v>
      </c>
      <c r="S187" s="145">
        <v>0</v>
      </c>
      <c r="T187" s="146">
        <f t="shared" si="3"/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47" t="s">
        <v>191</v>
      </c>
      <c r="AT187" s="147" t="s">
        <v>187</v>
      </c>
      <c r="AU187" s="147" t="s">
        <v>85</v>
      </c>
      <c r="AY187" s="15" t="s">
        <v>120</v>
      </c>
      <c r="BE187" s="148">
        <f t="shared" si="4"/>
        <v>0</v>
      </c>
      <c r="BF187" s="148">
        <f t="shared" si="5"/>
        <v>0</v>
      </c>
      <c r="BG187" s="148">
        <f t="shared" si="6"/>
        <v>0</v>
      </c>
      <c r="BH187" s="148">
        <f t="shared" si="7"/>
        <v>0</v>
      </c>
      <c r="BI187" s="148">
        <f t="shared" si="8"/>
        <v>0</v>
      </c>
      <c r="BJ187" s="15" t="s">
        <v>83</v>
      </c>
      <c r="BK187" s="148">
        <f t="shared" si="9"/>
        <v>0</v>
      </c>
      <c r="BL187" s="15" t="s">
        <v>125</v>
      </c>
      <c r="BM187" s="147" t="s">
        <v>1041</v>
      </c>
    </row>
    <row r="188" spans="1:65" s="2" customFormat="1" ht="21.75" customHeight="1">
      <c r="A188" s="30"/>
      <c r="B188" s="135"/>
      <c r="C188" s="136" t="s">
        <v>332</v>
      </c>
      <c r="D188" s="136" t="s">
        <v>121</v>
      </c>
      <c r="E188" s="137" t="s">
        <v>1042</v>
      </c>
      <c r="F188" s="138" t="s">
        <v>1043</v>
      </c>
      <c r="G188" s="139" t="s">
        <v>417</v>
      </c>
      <c r="H188" s="140">
        <v>1</v>
      </c>
      <c r="I188" s="141"/>
      <c r="J188" s="142">
        <f t="shared" si="0"/>
        <v>0</v>
      </c>
      <c r="K188" s="138" t="s">
        <v>1</v>
      </c>
      <c r="L188" s="31"/>
      <c r="M188" s="143" t="s">
        <v>1</v>
      </c>
      <c r="N188" s="144" t="s">
        <v>40</v>
      </c>
      <c r="O188" s="56"/>
      <c r="P188" s="145">
        <f t="shared" si="1"/>
        <v>0</v>
      </c>
      <c r="Q188" s="145">
        <v>0</v>
      </c>
      <c r="R188" s="145">
        <f t="shared" si="2"/>
        <v>0</v>
      </c>
      <c r="S188" s="145">
        <v>0</v>
      </c>
      <c r="T188" s="146">
        <f t="shared" si="3"/>
        <v>0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47" t="s">
        <v>125</v>
      </c>
      <c r="AT188" s="147" t="s">
        <v>121</v>
      </c>
      <c r="AU188" s="147" t="s">
        <v>85</v>
      </c>
      <c r="AY188" s="15" t="s">
        <v>120</v>
      </c>
      <c r="BE188" s="148">
        <f t="shared" si="4"/>
        <v>0</v>
      </c>
      <c r="BF188" s="148">
        <f t="shared" si="5"/>
        <v>0</v>
      </c>
      <c r="BG188" s="148">
        <f t="shared" si="6"/>
        <v>0</v>
      </c>
      <c r="BH188" s="148">
        <f t="shared" si="7"/>
        <v>0</v>
      </c>
      <c r="BI188" s="148">
        <f t="shared" si="8"/>
        <v>0</v>
      </c>
      <c r="BJ188" s="15" t="s">
        <v>83</v>
      </c>
      <c r="BK188" s="148">
        <f t="shared" si="9"/>
        <v>0</v>
      </c>
      <c r="BL188" s="15" t="s">
        <v>125</v>
      </c>
      <c r="BM188" s="147" t="s">
        <v>1044</v>
      </c>
    </row>
    <row r="189" spans="1:65" s="2" customFormat="1" ht="21.75" customHeight="1">
      <c r="A189" s="30"/>
      <c r="B189" s="135"/>
      <c r="C189" s="169" t="s">
        <v>336</v>
      </c>
      <c r="D189" s="169" t="s">
        <v>187</v>
      </c>
      <c r="E189" s="170" t="s">
        <v>1045</v>
      </c>
      <c r="F189" s="171" t="s">
        <v>1046</v>
      </c>
      <c r="G189" s="172" t="s">
        <v>417</v>
      </c>
      <c r="H189" s="173">
        <v>1</v>
      </c>
      <c r="I189" s="174"/>
      <c r="J189" s="175">
        <f t="shared" si="0"/>
        <v>0</v>
      </c>
      <c r="K189" s="171" t="s">
        <v>1</v>
      </c>
      <c r="L189" s="176"/>
      <c r="M189" s="177" t="s">
        <v>1</v>
      </c>
      <c r="N189" s="178" t="s">
        <v>40</v>
      </c>
      <c r="O189" s="56"/>
      <c r="P189" s="145">
        <f t="shared" si="1"/>
        <v>0</v>
      </c>
      <c r="Q189" s="145">
        <v>0</v>
      </c>
      <c r="R189" s="145">
        <f t="shared" si="2"/>
        <v>0</v>
      </c>
      <c r="S189" s="145">
        <v>0</v>
      </c>
      <c r="T189" s="146">
        <f t="shared" si="3"/>
        <v>0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47" t="s">
        <v>191</v>
      </c>
      <c r="AT189" s="147" t="s">
        <v>187</v>
      </c>
      <c r="AU189" s="147" t="s">
        <v>85</v>
      </c>
      <c r="AY189" s="15" t="s">
        <v>120</v>
      </c>
      <c r="BE189" s="148">
        <f t="shared" si="4"/>
        <v>0</v>
      </c>
      <c r="BF189" s="148">
        <f t="shared" si="5"/>
        <v>0</v>
      </c>
      <c r="BG189" s="148">
        <f t="shared" si="6"/>
        <v>0</v>
      </c>
      <c r="BH189" s="148">
        <f t="shared" si="7"/>
        <v>0</v>
      </c>
      <c r="BI189" s="148">
        <f t="shared" si="8"/>
        <v>0</v>
      </c>
      <c r="BJ189" s="15" t="s">
        <v>83</v>
      </c>
      <c r="BK189" s="148">
        <f t="shared" si="9"/>
        <v>0</v>
      </c>
      <c r="BL189" s="15" t="s">
        <v>125</v>
      </c>
      <c r="BM189" s="147" t="s">
        <v>1047</v>
      </c>
    </row>
    <row r="190" spans="1:65" s="2" customFormat="1" ht="24.2" customHeight="1">
      <c r="A190" s="30"/>
      <c r="B190" s="135"/>
      <c r="C190" s="136" t="s">
        <v>341</v>
      </c>
      <c r="D190" s="136" t="s">
        <v>121</v>
      </c>
      <c r="E190" s="137" t="s">
        <v>1048</v>
      </c>
      <c r="F190" s="138" t="s">
        <v>1049</v>
      </c>
      <c r="G190" s="139" t="s">
        <v>417</v>
      </c>
      <c r="H190" s="140">
        <v>1</v>
      </c>
      <c r="I190" s="141"/>
      <c r="J190" s="142">
        <f t="shared" si="0"/>
        <v>0</v>
      </c>
      <c r="K190" s="138" t="s">
        <v>1</v>
      </c>
      <c r="L190" s="31"/>
      <c r="M190" s="143" t="s">
        <v>1</v>
      </c>
      <c r="N190" s="144" t="s">
        <v>40</v>
      </c>
      <c r="O190" s="56"/>
      <c r="P190" s="145">
        <f t="shared" si="1"/>
        <v>0</v>
      </c>
      <c r="Q190" s="145">
        <v>0</v>
      </c>
      <c r="R190" s="145">
        <f t="shared" si="2"/>
        <v>0</v>
      </c>
      <c r="S190" s="145">
        <v>0</v>
      </c>
      <c r="T190" s="146">
        <f t="shared" si="3"/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47" t="s">
        <v>125</v>
      </c>
      <c r="AT190" s="147" t="s">
        <v>121</v>
      </c>
      <c r="AU190" s="147" t="s">
        <v>85</v>
      </c>
      <c r="AY190" s="15" t="s">
        <v>120</v>
      </c>
      <c r="BE190" s="148">
        <f t="shared" si="4"/>
        <v>0</v>
      </c>
      <c r="BF190" s="148">
        <f t="shared" si="5"/>
        <v>0</v>
      </c>
      <c r="BG190" s="148">
        <f t="shared" si="6"/>
        <v>0</v>
      </c>
      <c r="BH190" s="148">
        <f t="shared" si="7"/>
        <v>0</v>
      </c>
      <c r="BI190" s="148">
        <f t="shared" si="8"/>
        <v>0</v>
      </c>
      <c r="BJ190" s="15" t="s">
        <v>83</v>
      </c>
      <c r="BK190" s="148">
        <f t="shared" si="9"/>
        <v>0</v>
      </c>
      <c r="BL190" s="15" t="s">
        <v>125</v>
      </c>
      <c r="BM190" s="147" t="s">
        <v>1050</v>
      </c>
    </row>
    <row r="191" spans="1:65" s="2" customFormat="1" ht="16.5" customHeight="1">
      <c r="A191" s="30"/>
      <c r="B191" s="135"/>
      <c r="C191" s="169" t="s">
        <v>346</v>
      </c>
      <c r="D191" s="169" t="s">
        <v>187</v>
      </c>
      <c r="E191" s="170" t="s">
        <v>1051</v>
      </c>
      <c r="F191" s="171" t="s">
        <v>1052</v>
      </c>
      <c r="G191" s="172" t="s">
        <v>417</v>
      </c>
      <c r="H191" s="173">
        <v>1</v>
      </c>
      <c r="I191" s="174"/>
      <c r="J191" s="175">
        <f t="shared" si="0"/>
        <v>0</v>
      </c>
      <c r="K191" s="171" t="s">
        <v>1</v>
      </c>
      <c r="L191" s="176"/>
      <c r="M191" s="177" t="s">
        <v>1</v>
      </c>
      <c r="N191" s="178" t="s">
        <v>40</v>
      </c>
      <c r="O191" s="56"/>
      <c r="P191" s="145">
        <f t="shared" si="1"/>
        <v>0</v>
      </c>
      <c r="Q191" s="145">
        <v>0</v>
      </c>
      <c r="R191" s="145">
        <f t="shared" si="2"/>
        <v>0</v>
      </c>
      <c r="S191" s="145">
        <v>0</v>
      </c>
      <c r="T191" s="146">
        <f t="shared" si="3"/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47" t="s">
        <v>191</v>
      </c>
      <c r="AT191" s="147" t="s">
        <v>187</v>
      </c>
      <c r="AU191" s="147" t="s">
        <v>85</v>
      </c>
      <c r="AY191" s="15" t="s">
        <v>120</v>
      </c>
      <c r="BE191" s="148">
        <f t="shared" si="4"/>
        <v>0</v>
      </c>
      <c r="BF191" s="148">
        <f t="shared" si="5"/>
        <v>0</v>
      </c>
      <c r="BG191" s="148">
        <f t="shared" si="6"/>
        <v>0</v>
      </c>
      <c r="BH191" s="148">
        <f t="shared" si="7"/>
        <v>0</v>
      </c>
      <c r="BI191" s="148">
        <f t="shared" si="8"/>
        <v>0</v>
      </c>
      <c r="BJ191" s="15" t="s">
        <v>83</v>
      </c>
      <c r="BK191" s="148">
        <f t="shared" si="9"/>
        <v>0</v>
      </c>
      <c r="BL191" s="15" t="s">
        <v>125</v>
      </c>
      <c r="BM191" s="147" t="s">
        <v>1053</v>
      </c>
    </row>
    <row r="192" spans="1:65" s="2" customFormat="1" ht="16.5" customHeight="1">
      <c r="A192" s="30"/>
      <c r="B192" s="135"/>
      <c r="C192" s="136" t="s">
        <v>354</v>
      </c>
      <c r="D192" s="136" t="s">
        <v>121</v>
      </c>
      <c r="E192" s="137" t="s">
        <v>1054</v>
      </c>
      <c r="F192" s="138" t="s">
        <v>1055</v>
      </c>
      <c r="G192" s="139" t="s">
        <v>417</v>
      </c>
      <c r="H192" s="140">
        <v>1</v>
      </c>
      <c r="I192" s="141"/>
      <c r="J192" s="142">
        <f t="shared" si="0"/>
        <v>0</v>
      </c>
      <c r="K192" s="138" t="s">
        <v>1</v>
      </c>
      <c r="L192" s="31"/>
      <c r="M192" s="143" t="s">
        <v>1</v>
      </c>
      <c r="N192" s="144" t="s">
        <v>40</v>
      </c>
      <c r="O192" s="56"/>
      <c r="P192" s="145">
        <f t="shared" si="1"/>
        <v>0</v>
      </c>
      <c r="Q192" s="145">
        <v>0</v>
      </c>
      <c r="R192" s="145">
        <f t="shared" si="2"/>
        <v>0</v>
      </c>
      <c r="S192" s="145">
        <v>0</v>
      </c>
      <c r="T192" s="146">
        <f t="shared" si="3"/>
        <v>0</v>
      </c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R192" s="147" t="s">
        <v>125</v>
      </c>
      <c r="AT192" s="147" t="s">
        <v>121</v>
      </c>
      <c r="AU192" s="147" t="s">
        <v>85</v>
      </c>
      <c r="AY192" s="15" t="s">
        <v>120</v>
      </c>
      <c r="BE192" s="148">
        <f t="shared" si="4"/>
        <v>0</v>
      </c>
      <c r="BF192" s="148">
        <f t="shared" si="5"/>
        <v>0</v>
      </c>
      <c r="BG192" s="148">
        <f t="shared" si="6"/>
        <v>0</v>
      </c>
      <c r="BH192" s="148">
        <f t="shared" si="7"/>
        <v>0</v>
      </c>
      <c r="BI192" s="148">
        <f t="shared" si="8"/>
        <v>0</v>
      </c>
      <c r="BJ192" s="15" t="s">
        <v>83</v>
      </c>
      <c r="BK192" s="148">
        <f t="shared" si="9"/>
        <v>0</v>
      </c>
      <c r="BL192" s="15" t="s">
        <v>125</v>
      </c>
      <c r="BM192" s="147" t="s">
        <v>1056</v>
      </c>
    </row>
    <row r="193" spans="1:65" s="2" customFormat="1" ht="16.5" customHeight="1">
      <c r="A193" s="30"/>
      <c r="B193" s="135"/>
      <c r="C193" s="169" t="s">
        <v>358</v>
      </c>
      <c r="D193" s="169" t="s">
        <v>187</v>
      </c>
      <c r="E193" s="170" t="s">
        <v>1057</v>
      </c>
      <c r="F193" s="171" t="s">
        <v>1058</v>
      </c>
      <c r="G193" s="172" t="s">
        <v>417</v>
      </c>
      <c r="H193" s="173">
        <v>1</v>
      </c>
      <c r="I193" s="174"/>
      <c r="J193" s="175">
        <f t="shared" si="0"/>
        <v>0</v>
      </c>
      <c r="K193" s="171" t="s">
        <v>1</v>
      </c>
      <c r="L193" s="176"/>
      <c r="M193" s="177" t="s">
        <v>1</v>
      </c>
      <c r="N193" s="178" t="s">
        <v>40</v>
      </c>
      <c r="O193" s="56"/>
      <c r="P193" s="145">
        <f t="shared" si="1"/>
        <v>0</v>
      </c>
      <c r="Q193" s="145">
        <v>0</v>
      </c>
      <c r="R193" s="145">
        <f t="shared" si="2"/>
        <v>0</v>
      </c>
      <c r="S193" s="145">
        <v>0</v>
      </c>
      <c r="T193" s="146">
        <f t="shared" si="3"/>
        <v>0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47" t="s">
        <v>191</v>
      </c>
      <c r="AT193" s="147" t="s">
        <v>187</v>
      </c>
      <c r="AU193" s="147" t="s">
        <v>85</v>
      </c>
      <c r="AY193" s="15" t="s">
        <v>120</v>
      </c>
      <c r="BE193" s="148">
        <f t="shared" si="4"/>
        <v>0</v>
      </c>
      <c r="BF193" s="148">
        <f t="shared" si="5"/>
        <v>0</v>
      </c>
      <c r="BG193" s="148">
        <f t="shared" si="6"/>
        <v>0</v>
      </c>
      <c r="BH193" s="148">
        <f t="shared" si="7"/>
        <v>0</v>
      </c>
      <c r="BI193" s="148">
        <f t="shared" si="8"/>
        <v>0</v>
      </c>
      <c r="BJ193" s="15" t="s">
        <v>83</v>
      </c>
      <c r="BK193" s="148">
        <f t="shared" si="9"/>
        <v>0</v>
      </c>
      <c r="BL193" s="15" t="s">
        <v>125</v>
      </c>
      <c r="BM193" s="147" t="s">
        <v>1059</v>
      </c>
    </row>
    <row r="194" spans="1:65" s="2" customFormat="1" ht="24.2" customHeight="1">
      <c r="A194" s="30"/>
      <c r="B194" s="135"/>
      <c r="C194" s="136" t="s">
        <v>363</v>
      </c>
      <c r="D194" s="136" t="s">
        <v>121</v>
      </c>
      <c r="E194" s="137" t="s">
        <v>1060</v>
      </c>
      <c r="F194" s="138" t="s">
        <v>1061</v>
      </c>
      <c r="G194" s="139" t="s">
        <v>417</v>
      </c>
      <c r="H194" s="140">
        <v>1</v>
      </c>
      <c r="I194" s="141"/>
      <c r="J194" s="142">
        <f t="shared" si="0"/>
        <v>0</v>
      </c>
      <c r="K194" s="138" t="s">
        <v>1</v>
      </c>
      <c r="L194" s="31"/>
      <c r="M194" s="143" t="s">
        <v>1</v>
      </c>
      <c r="N194" s="144" t="s">
        <v>40</v>
      </c>
      <c r="O194" s="56"/>
      <c r="P194" s="145">
        <f t="shared" si="1"/>
        <v>0</v>
      </c>
      <c r="Q194" s="145">
        <v>0</v>
      </c>
      <c r="R194" s="145">
        <f t="shared" si="2"/>
        <v>0</v>
      </c>
      <c r="S194" s="145">
        <v>0</v>
      </c>
      <c r="T194" s="146">
        <f t="shared" si="3"/>
        <v>0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47" t="s">
        <v>125</v>
      </c>
      <c r="AT194" s="147" t="s">
        <v>121</v>
      </c>
      <c r="AU194" s="147" t="s">
        <v>85</v>
      </c>
      <c r="AY194" s="15" t="s">
        <v>120</v>
      </c>
      <c r="BE194" s="148">
        <f t="shared" si="4"/>
        <v>0</v>
      </c>
      <c r="BF194" s="148">
        <f t="shared" si="5"/>
        <v>0</v>
      </c>
      <c r="BG194" s="148">
        <f t="shared" si="6"/>
        <v>0</v>
      </c>
      <c r="BH194" s="148">
        <f t="shared" si="7"/>
        <v>0</v>
      </c>
      <c r="BI194" s="148">
        <f t="shared" si="8"/>
        <v>0</v>
      </c>
      <c r="BJ194" s="15" t="s">
        <v>83</v>
      </c>
      <c r="BK194" s="148">
        <f t="shared" si="9"/>
        <v>0</v>
      </c>
      <c r="BL194" s="15" t="s">
        <v>125</v>
      </c>
      <c r="BM194" s="147" t="s">
        <v>1062</v>
      </c>
    </row>
    <row r="195" spans="1:65" s="2" customFormat="1" ht="21.75" customHeight="1">
      <c r="A195" s="30"/>
      <c r="B195" s="135"/>
      <c r="C195" s="169" t="s">
        <v>92</v>
      </c>
      <c r="D195" s="169" t="s">
        <v>187</v>
      </c>
      <c r="E195" s="170" t="s">
        <v>1063</v>
      </c>
      <c r="F195" s="171" t="s">
        <v>1064</v>
      </c>
      <c r="G195" s="172" t="s">
        <v>417</v>
      </c>
      <c r="H195" s="173">
        <v>1</v>
      </c>
      <c r="I195" s="174"/>
      <c r="J195" s="175">
        <f t="shared" si="0"/>
        <v>0</v>
      </c>
      <c r="K195" s="171" t="s">
        <v>1</v>
      </c>
      <c r="L195" s="176"/>
      <c r="M195" s="177" t="s">
        <v>1</v>
      </c>
      <c r="N195" s="178" t="s">
        <v>40</v>
      </c>
      <c r="O195" s="56"/>
      <c r="P195" s="145">
        <f t="shared" si="1"/>
        <v>0</v>
      </c>
      <c r="Q195" s="145">
        <v>0</v>
      </c>
      <c r="R195" s="145">
        <f t="shared" si="2"/>
        <v>0</v>
      </c>
      <c r="S195" s="145">
        <v>0</v>
      </c>
      <c r="T195" s="146">
        <f t="shared" si="3"/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47" t="s">
        <v>191</v>
      </c>
      <c r="AT195" s="147" t="s">
        <v>187</v>
      </c>
      <c r="AU195" s="147" t="s">
        <v>85</v>
      </c>
      <c r="AY195" s="15" t="s">
        <v>120</v>
      </c>
      <c r="BE195" s="148">
        <f t="shared" si="4"/>
        <v>0</v>
      </c>
      <c r="BF195" s="148">
        <f t="shared" si="5"/>
        <v>0</v>
      </c>
      <c r="BG195" s="148">
        <f t="shared" si="6"/>
        <v>0</v>
      </c>
      <c r="BH195" s="148">
        <f t="shared" si="7"/>
        <v>0</v>
      </c>
      <c r="BI195" s="148">
        <f t="shared" si="8"/>
        <v>0</v>
      </c>
      <c r="BJ195" s="15" t="s">
        <v>83</v>
      </c>
      <c r="BK195" s="148">
        <f t="shared" si="9"/>
        <v>0</v>
      </c>
      <c r="BL195" s="15" t="s">
        <v>125</v>
      </c>
      <c r="BM195" s="147" t="s">
        <v>1065</v>
      </c>
    </row>
    <row r="196" spans="1:65" s="2" customFormat="1" ht="24.2" customHeight="1">
      <c r="A196" s="30"/>
      <c r="B196" s="135"/>
      <c r="C196" s="136" t="s">
        <v>372</v>
      </c>
      <c r="D196" s="136" t="s">
        <v>121</v>
      </c>
      <c r="E196" s="137" t="s">
        <v>1066</v>
      </c>
      <c r="F196" s="138" t="s">
        <v>1067</v>
      </c>
      <c r="G196" s="139" t="s">
        <v>417</v>
      </c>
      <c r="H196" s="140">
        <v>1</v>
      </c>
      <c r="I196" s="141"/>
      <c r="J196" s="142">
        <f t="shared" si="0"/>
        <v>0</v>
      </c>
      <c r="K196" s="138" t="s">
        <v>1</v>
      </c>
      <c r="L196" s="31"/>
      <c r="M196" s="143" t="s">
        <v>1</v>
      </c>
      <c r="N196" s="144" t="s">
        <v>40</v>
      </c>
      <c r="O196" s="56"/>
      <c r="P196" s="145">
        <f t="shared" si="1"/>
        <v>0</v>
      </c>
      <c r="Q196" s="145">
        <v>0</v>
      </c>
      <c r="R196" s="145">
        <f t="shared" si="2"/>
        <v>0</v>
      </c>
      <c r="S196" s="145">
        <v>0</v>
      </c>
      <c r="T196" s="146">
        <f t="shared" si="3"/>
        <v>0</v>
      </c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R196" s="147" t="s">
        <v>125</v>
      </c>
      <c r="AT196" s="147" t="s">
        <v>121</v>
      </c>
      <c r="AU196" s="147" t="s">
        <v>85</v>
      </c>
      <c r="AY196" s="15" t="s">
        <v>120</v>
      </c>
      <c r="BE196" s="148">
        <f t="shared" si="4"/>
        <v>0</v>
      </c>
      <c r="BF196" s="148">
        <f t="shared" si="5"/>
        <v>0</v>
      </c>
      <c r="BG196" s="148">
        <f t="shared" si="6"/>
        <v>0</v>
      </c>
      <c r="BH196" s="148">
        <f t="shared" si="7"/>
        <v>0</v>
      </c>
      <c r="BI196" s="148">
        <f t="shared" si="8"/>
        <v>0</v>
      </c>
      <c r="BJ196" s="15" t="s">
        <v>83</v>
      </c>
      <c r="BK196" s="148">
        <f t="shared" si="9"/>
        <v>0</v>
      </c>
      <c r="BL196" s="15" t="s">
        <v>125</v>
      </c>
      <c r="BM196" s="147" t="s">
        <v>1068</v>
      </c>
    </row>
    <row r="197" spans="1:65" s="2" customFormat="1" ht="24.2" customHeight="1">
      <c r="A197" s="30"/>
      <c r="B197" s="135"/>
      <c r="C197" s="169" t="s">
        <v>377</v>
      </c>
      <c r="D197" s="169" t="s">
        <v>187</v>
      </c>
      <c r="E197" s="170" t="s">
        <v>1069</v>
      </c>
      <c r="F197" s="171" t="s">
        <v>1070</v>
      </c>
      <c r="G197" s="172" t="s">
        <v>417</v>
      </c>
      <c r="H197" s="173">
        <v>1</v>
      </c>
      <c r="I197" s="174"/>
      <c r="J197" s="175">
        <f t="shared" si="0"/>
        <v>0</v>
      </c>
      <c r="K197" s="171" t="s">
        <v>1</v>
      </c>
      <c r="L197" s="176"/>
      <c r="M197" s="177" t="s">
        <v>1</v>
      </c>
      <c r="N197" s="178" t="s">
        <v>40</v>
      </c>
      <c r="O197" s="56"/>
      <c r="P197" s="145">
        <f t="shared" si="1"/>
        <v>0</v>
      </c>
      <c r="Q197" s="145">
        <v>0</v>
      </c>
      <c r="R197" s="145">
        <f t="shared" si="2"/>
        <v>0</v>
      </c>
      <c r="S197" s="145">
        <v>0</v>
      </c>
      <c r="T197" s="146">
        <f t="shared" si="3"/>
        <v>0</v>
      </c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R197" s="147" t="s">
        <v>191</v>
      </c>
      <c r="AT197" s="147" t="s">
        <v>187</v>
      </c>
      <c r="AU197" s="147" t="s">
        <v>85</v>
      </c>
      <c r="AY197" s="15" t="s">
        <v>120</v>
      </c>
      <c r="BE197" s="148">
        <f t="shared" si="4"/>
        <v>0</v>
      </c>
      <c r="BF197" s="148">
        <f t="shared" si="5"/>
        <v>0</v>
      </c>
      <c r="BG197" s="148">
        <f t="shared" si="6"/>
        <v>0</v>
      </c>
      <c r="BH197" s="148">
        <f t="shared" si="7"/>
        <v>0</v>
      </c>
      <c r="BI197" s="148">
        <f t="shared" si="8"/>
        <v>0</v>
      </c>
      <c r="BJ197" s="15" t="s">
        <v>83</v>
      </c>
      <c r="BK197" s="148">
        <f t="shared" si="9"/>
        <v>0</v>
      </c>
      <c r="BL197" s="15" t="s">
        <v>125</v>
      </c>
      <c r="BM197" s="147" t="s">
        <v>1071</v>
      </c>
    </row>
    <row r="198" spans="1:65" s="2" customFormat="1" ht="16.5" customHeight="1">
      <c r="A198" s="30"/>
      <c r="B198" s="135"/>
      <c r="C198" s="136" t="s">
        <v>382</v>
      </c>
      <c r="D198" s="136" t="s">
        <v>121</v>
      </c>
      <c r="E198" s="137" t="s">
        <v>1072</v>
      </c>
      <c r="F198" s="138" t="s">
        <v>1073</v>
      </c>
      <c r="G198" s="139" t="s">
        <v>417</v>
      </c>
      <c r="H198" s="140">
        <v>1</v>
      </c>
      <c r="I198" s="141"/>
      <c r="J198" s="142">
        <f t="shared" si="0"/>
        <v>0</v>
      </c>
      <c r="K198" s="138" t="s">
        <v>1</v>
      </c>
      <c r="L198" s="31"/>
      <c r="M198" s="143" t="s">
        <v>1</v>
      </c>
      <c r="N198" s="144" t="s">
        <v>40</v>
      </c>
      <c r="O198" s="56"/>
      <c r="P198" s="145">
        <f t="shared" si="1"/>
        <v>0</v>
      </c>
      <c r="Q198" s="145">
        <v>0</v>
      </c>
      <c r="R198" s="145">
        <f t="shared" si="2"/>
        <v>0</v>
      </c>
      <c r="S198" s="145">
        <v>0</v>
      </c>
      <c r="T198" s="146">
        <f t="shared" si="3"/>
        <v>0</v>
      </c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R198" s="147" t="s">
        <v>125</v>
      </c>
      <c r="AT198" s="147" t="s">
        <v>121</v>
      </c>
      <c r="AU198" s="147" t="s">
        <v>85</v>
      </c>
      <c r="AY198" s="15" t="s">
        <v>120</v>
      </c>
      <c r="BE198" s="148">
        <f t="shared" si="4"/>
        <v>0</v>
      </c>
      <c r="BF198" s="148">
        <f t="shared" si="5"/>
        <v>0</v>
      </c>
      <c r="BG198" s="148">
        <f t="shared" si="6"/>
        <v>0</v>
      </c>
      <c r="BH198" s="148">
        <f t="shared" si="7"/>
        <v>0</v>
      </c>
      <c r="BI198" s="148">
        <f t="shared" si="8"/>
        <v>0</v>
      </c>
      <c r="BJ198" s="15" t="s">
        <v>83</v>
      </c>
      <c r="BK198" s="148">
        <f t="shared" si="9"/>
        <v>0</v>
      </c>
      <c r="BL198" s="15" t="s">
        <v>125</v>
      </c>
      <c r="BM198" s="147" t="s">
        <v>1074</v>
      </c>
    </row>
    <row r="199" spans="1:65" s="2" customFormat="1" ht="24.2" customHeight="1">
      <c r="A199" s="30"/>
      <c r="B199" s="135"/>
      <c r="C199" s="136" t="s">
        <v>387</v>
      </c>
      <c r="D199" s="136" t="s">
        <v>121</v>
      </c>
      <c r="E199" s="137" t="s">
        <v>1075</v>
      </c>
      <c r="F199" s="138" t="s">
        <v>1076</v>
      </c>
      <c r="G199" s="139" t="s">
        <v>417</v>
      </c>
      <c r="H199" s="140">
        <v>1</v>
      </c>
      <c r="I199" s="141"/>
      <c r="J199" s="142">
        <f t="shared" si="0"/>
        <v>0</v>
      </c>
      <c r="K199" s="138" t="s">
        <v>1</v>
      </c>
      <c r="L199" s="31"/>
      <c r="M199" s="143" t="s">
        <v>1</v>
      </c>
      <c r="N199" s="144" t="s">
        <v>40</v>
      </c>
      <c r="O199" s="56"/>
      <c r="P199" s="145">
        <f t="shared" si="1"/>
        <v>0</v>
      </c>
      <c r="Q199" s="145">
        <v>0</v>
      </c>
      <c r="R199" s="145">
        <f t="shared" si="2"/>
        <v>0</v>
      </c>
      <c r="S199" s="145">
        <v>0</v>
      </c>
      <c r="T199" s="146">
        <f t="shared" si="3"/>
        <v>0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47" t="s">
        <v>125</v>
      </c>
      <c r="AT199" s="147" t="s">
        <v>121</v>
      </c>
      <c r="AU199" s="147" t="s">
        <v>85</v>
      </c>
      <c r="AY199" s="15" t="s">
        <v>120</v>
      </c>
      <c r="BE199" s="148">
        <f t="shared" si="4"/>
        <v>0</v>
      </c>
      <c r="BF199" s="148">
        <f t="shared" si="5"/>
        <v>0</v>
      </c>
      <c r="BG199" s="148">
        <f t="shared" si="6"/>
        <v>0</v>
      </c>
      <c r="BH199" s="148">
        <f t="shared" si="7"/>
        <v>0</v>
      </c>
      <c r="BI199" s="148">
        <f t="shared" si="8"/>
        <v>0</v>
      </c>
      <c r="BJ199" s="15" t="s">
        <v>83</v>
      </c>
      <c r="BK199" s="148">
        <f t="shared" si="9"/>
        <v>0</v>
      </c>
      <c r="BL199" s="15" t="s">
        <v>125</v>
      </c>
      <c r="BM199" s="147" t="s">
        <v>1077</v>
      </c>
    </row>
    <row r="200" spans="1:65" s="2" customFormat="1" ht="21.75" customHeight="1">
      <c r="A200" s="30"/>
      <c r="B200" s="135"/>
      <c r="C200" s="169" t="s">
        <v>391</v>
      </c>
      <c r="D200" s="169" t="s">
        <v>187</v>
      </c>
      <c r="E200" s="170" t="s">
        <v>1078</v>
      </c>
      <c r="F200" s="171" t="s">
        <v>1079</v>
      </c>
      <c r="G200" s="172" t="s">
        <v>417</v>
      </c>
      <c r="H200" s="173">
        <v>1</v>
      </c>
      <c r="I200" s="174"/>
      <c r="J200" s="175">
        <f t="shared" si="0"/>
        <v>0</v>
      </c>
      <c r="K200" s="171" t="s">
        <v>1</v>
      </c>
      <c r="L200" s="176"/>
      <c r="M200" s="177" t="s">
        <v>1</v>
      </c>
      <c r="N200" s="178" t="s">
        <v>40</v>
      </c>
      <c r="O200" s="56"/>
      <c r="P200" s="145">
        <f t="shared" si="1"/>
        <v>0</v>
      </c>
      <c r="Q200" s="145">
        <v>0</v>
      </c>
      <c r="R200" s="145">
        <f t="shared" si="2"/>
        <v>0</v>
      </c>
      <c r="S200" s="145">
        <v>0</v>
      </c>
      <c r="T200" s="146">
        <f t="shared" si="3"/>
        <v>0</v>
      </c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R200" s="147" t="s">
        <v>191</v>
      </c>
      <c r="AT200" s="147" t="s">
        <v>187</v>
      </c>
      <c r="AU200" s="147" t="s">
        <v>85</v>
      </c>
      <c r="AY200" s="15" t="s">
        <v>120</v>
      </c>
      <c r="BE200" s="148">
        <f t="shared" si="4"/>
        <v>0</v>
      </c>
      <c r="BF200" s="148">
        <f t="shared" si="5"/>
        <v>0</v>
      </c>
      <c r="BG200" s="148">
        <f t="shared" si="6"/>
        <v>0</v>
      </c>
      <c r="BH200" s="148">
        <f t="shared" si="7"/>
        <v>0</v>
      </c>
      <c r="BI200" s="148">
        <f t="shared" si="8"/>
        <v>0</v>
      </c>
      <c r="BJ200" s="15" t="s">
        <v>83</v>
      </c>
      <c r="BK200" s="148">
        <f t="shared" si="9"/>
        <v>0</v>
      </c>
      <c r="BL200" s="15" t="s">
        <v>125</v>
      </c>
      <c r="BM200" s="147" t="s">
        <v>1080</v>
      </c>
    </row>
    <row r="201" spans="1:65" s="11" customFormat="1" ht="22.9" customHeight="1">
      <c r="B201" s="124"/>
      <c r="D201" s="125" t="s">
        <v>74</v>
      </c>
      <c r="E201" s="158" t="s">
        <v>486</v>
      </c>
      <c r="F201" s="158" t="s">
        <v>487</v>
      </c>
      <c r="I201" s="127"/>
      <c r="J201" s="159">
        <f>BK201</f>
        <v>0</v>
      </c>
      <c r="L201" s="124"/>
      <c r="M201" s="129"/>
      <c r="N201" s="130"/>
      <c r="O201" s="130"/>
      <c r="P201" s="131">
        <f>P202</f>
        <v>0</v>
      </c>
      <c r="Q201" s="130"/>
      <c r="R201" s="131">
        <f>R202</f>
        <v>0</v>
      </c>
      <c r="S201" s="130"/>
      <c r="T201" s="132">
        <f>T202</f>
        <v>0</v>
      </c>
      <c r="AR201" s="125" t="s">
        <v>83</v>
      </c>
      <c r="AT201" s="133" t="s">
        <v>74</v>
      </c>
      <c r="AU201" s="133" t="s">
        <v>83</v>
      </c>
      <c r="AY201" s="125" t="s">
        <v>120</v>
      </c>
      <c r="BK201" s="134">
        <f>BK202</f>
        <v>0</v>
      </c>
    </row>
    <row r="202" spans="1:65" s="2" customFormat="1" ht="16.5" customHeight="1">
      <c r="A202" s="30"/>
      <c r="B202" s="135"/>
      <c r="C202" s="136" t="s">
        <v>395</v>
      </c>
      <c r="D202" s="136" t="s">
        <v>121</v>
      </c>
      <c r="E202" s="137" t="s">
        <v>1081</v>
      </c>
      <c r="F202" s="138" t="s">
        <v>1082</v>
      </c>
      <c r="G202" s="139" t="s">
        <v>190</v>
      </c>
      <c r="H202" s="140">
        <v>13.582000000000001</v>
      </c>
      <c r="I202" s="141"/>
      <c r="J202" s="142">
        <f>ROUND(I202*H202,2)</f>
        <v>0</v>
      </c>
      <c r="K202" s="138" t="s">
        <v>129</v>
      </c>
      <c r="L202" s="31"/>
      <c r="M202" s="143" t="s">
        <v>1</v>
      </c>
      <c r="N202" s="144" t="s">
        <v>40</v>
      </c>
      <c r="O202" s="56"/>
      <c r="P202" s="145">
        <f>O202*H202</f>
        <v>0</v>
      </c>
      <c r="Q202" s="145">
        <v>0</v>
      </c>
      <c r="R202" s="145">
        <f>Q202*H202</f>
        <v>0</v>
      </c>
      <c r="S202" s="145">
        <v>0</v>
      </c>
      <c r="T202" s="146">
        <f>S202*H202</f>
        <v>0</v>
      </c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47" t="s">
        <v>125</v>
      </c>
      <c r="AT202" s="147" t="s">
        <v>121</v>
      </c>
      <c r="AU202" s="147" t="s">
        <v>85</v>
      </c>
      <c r="AY202" s="15" t="s">
        <v>120</v>
      </c>
      <c r="BE202" s="148">
        <f>IF(N202="základní",J202,0)</f>
        <v>0</v>
      </c>
      <c r="BF202" s="148">
        <f>IF(N202="snížená",J202,0)</f>
        <v>0</v>
      </c>
      <c r="BG202" s="148">
        <f>IF(N202="zákl. přenesená",J202,0)</f>
        <v>0</v>
      </c>
      <c r="BH202" s="148">
        <f>IF(N202="sníž. přenesená",J202,0)</f>
        <v>0</v>
      </c>
      <c r="BI202" s="148">
        <f>IF(N202="nulová",J202,0)</f>
        <v>0</v>
      </c>
      <c r="BJ202" s="15" t="s">
        <v>83</v>
      </c>
      <c r="BK202" s="148">
        <f>ROUND(I202*H202,2)</f>
        <v>0</v>
      </c>
      <c r="BL202" s="15" t="s">
        <v>125</v>
      </c>
      <c r="BM202" s="147" t="s">
        <v>1083</v>
      </c>
    </row>
    <row r="203" spans="1:65" s="11" customFormat="1" ht="25.9" customHeight="1">
      <c r="B203" s="124"/>
      <c r="D203" s="125" t="s">
        <v>74</v>
      </c>
      <c r="E203" s="126" t="s">
        <v>492</v>
      </c>
      <c r="F203" s="126" t="s">
        <v>493</v>
      </c>
      <c r="I203" s="127"/>
      <c r="J203" s="128">
        <f>BK203</f>
        <v>0</v>
      </c>
      <c r="L203" s="124"/>
      <c r="M203" s="129"/>
      <c r="N203" s="130"/>
      <c r="O203" s="130"/>
      <c r="P203" s="131">
        <f>P204</f>
        <v>0</v>
      </c>
      <c r="Q203" s="130"/>
      <c r="R203" s="131">
        <f>R204</f>
        <v>0</v>
      </c>
      <c r="S203" s="130"/>
      <c r="T203" s="132">
        <f>T204</f>
        <v>0</v>
      </c>
      <c r="AR203" s="125" t="s">
        <v>85</v>
      </c>
      <c r="AT203" s="133" t="s">
        <v>74</v>
      </c>
      <c r="AU203" s="133" t="s">
        <v>75</v>
      </c>
      <c r="AY203" s="125" t="s">
        <v>120</v>
      </c>
      <c r="BK203" s="134">
        <f>BK204</f>
        <v>0</v>
      </c>
    </row>
    <row r="204" spans="1:65" s="11" customFormat="1" ht="22.9" customHeight="1">
      <c r="B204" s="124"/>
      <c r="D204" s="125" t="s">
        <v>74</v>
      </c>
      <c r="E204" s="158" t="s">
        <v>1084</v>
      </c>
      <c r="F204" s="158" t="s">
        <v>1085</v>
      </c>
      <c r="I204" s="127"/>
      <c r="J204" s="159">
        <f>BK204</f>
        <v>0</v>
      </c>
      <c r="L204" s="124"/>
      <c r="M204" s="129"/>
      <c r="N204" s="130"/>
      <c r="O204" s="130"/>
      <c r="P204" s="131">
        <f>SUM(P205:P208)</f>
        <v>0</v>
      </c>
      <c r="Q204" s="130"/>
      <c r="R204" s="131">
        <f>SUM(R205:R208)</f>
        <v>0</v>
      </c>
      <c r="S204" s="130"/>
      <c r="T204" s="132">
        <f>SUM(T205:T208)</f>
        <v>0</v>
      </c>
      <c r="AR204" s="125" t="s">
        <v>85</v>
      </c>
      <c r="AT204" s="133" t="s">
        <v>74</v>
      </c>
      <c r="AU204" s="133" t="s">
        <v>83</v>
      </c>
      <c r="AY204" s="125" t="s">
        <v>120</v>
      </c>
      <c r="BK204" s="134">
        <f>SUM(BK205:BK208)</f>
        <v>0</v>
      </c>
    </row>
    <row r="205" spans="1:65" s="2" customFormat="1" ht="16.5" customHeight="1">
      <c r="A205" s="30"/>
      <c r="B205" s="135"/>
      <c r="C205" s="136" t="s">
        <v>400</v>
      </c>
      <c r="D205" s="136" t="s">
        <v>121</v>
      </c>
      <c r="E205" s="137" t="s">
        <v>1086</v>
      </c>
      <c r="F205" s="138" t="s">
        <v>1087</v>
      </c>
      <c r="G205" s="139" t="s">
        <v>124</v>
      </c>
      <c r="H205" s="140">
        <v>1</v>
      </c>
      <c r="I205" s="141"/>
      <c r="J205" s="142">
        <f>ROUND(I205*H205,2)</f>
        <v>0</v>
      </c>
      <c r="K205" s="138" t="s">
        <v>1</v>
      </c>
      <c r="L205" s="31"/>
      <c r="M205" s="143" t="s">
        <v>1</v>
      </c>
      <c r="N205" s="144" t="s">
        <v>40</v>
      </c>
      <c r="O205" s="56"/>
      <c r="P205" s="145">
        <f>O205*H205</f>
        <v>0</v>
      </c>
      <c r="Q205" s="145">
        <v>0</v>
      </c>
      <c r="R205" s="145">
        <f>Q205*H205</f>
        <v>0</v>
      </c>
      <c r="S205" s="145">
        <v>0</v>
      </c>
      <c r="T205" s="146">
        <f>S205*H205</f>
        <v>0</v>
      </c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R205" s="147" t="s">
        <v>246</v>
      </c>
      <c r="AT205" s="147" t="s">
        <v>121</v>
      </c>
      <c r="AU205" s="147" t="s">
        <v>85</v>
      </c>
      <c r="AY205" s="15" t="s">
        <v>120</v>
      </c>
      <c r="BE205" s="148">
        <f>IF(N205="základní",J205,0)</f>
        <v>0</v>
      </c>
      <c r="BF205" s="148">
        <f>IF(N205="snížená",J205,0)</f>
        <v>0</v>
      </c>
      <c r="BG205" s="148">
        <f>IF(N205="zákl. přenesená",J205,0)</f>
        <v>0</v>
      </c>
      <c r="BH205" s="148">
        <f>IF(N205="sníž. přenesená",J205,0)</f>
        <v>0</v>
      </c>
      <c r="BI205" s="148">
        <f>IF(N205="nulová",J205,0)</f>
        <v>0</v>
      </c>
      <c r="BJ205" s="15" t="s">
        <v>83</v>
      </c>
      <c r="BK205" s="148">
        <f>ROUND(I205*H205,2)</f>
        <v>0</v>
      </c>
      <c r="BL205" s="15" t="s">
        <v>246</v>
      </c>
      <c r="BM205" s="147" t="s">
        <v>1088</v>
      </c>
    </row>
    <row r="206" spans="1:65" s="2" customFormat="1" ht="16.5" customHeight="1">
      <c r="A206" s="30"/>
      <c r="B206" s="135"/>
      <c r="C206" s="169" t="s">
        <v>405</v>
      </c>
      <c r="D206" s="169" t="s">
        <v>187</v>
      </c>
      <c r="E206" s="170" t="s">
        <v>1089</v>
      </c>
      <c r="F206" s="171" t="s">
        <v>1090</v>
      </c>
      <c r="G206" s="172" t="s">
        <v>417</v>
      </c>
      <c r="H206" s="173">
        <v>11</v>
      </c>
      <c r="I206" s="174"/>
      <c r="J206" s="175">
        <f>ROUND(I206*H206,2)</f>
        <v>0</v>
      </c>
      <c r="K206" s="171" t="s">
        <v>1</v>
      </c>
      <c r="L206" s="176"/>
      <c r="M206" s="177" t="s">
        <v>1</v>
      </c>
      <c r="N206" s="178" t="s">
        <v>40</v>
      </c>
      <c r="O206" s="56"/>
      <c r="P206" s="145">
        <f>O206*H206</f>
        <v>0</v>
      </c>
      <c r="Q206" s="145">
        <v>0</v>
      </c>
      <c r="R206" s="145">
        <f>Q206*H206</f>
        <v>0</v>
      </c>
      <c r="S206" s="145">
        <v>0</v>
      </c>
      <c r="T206" s="146">
        <f>S206*H206</f>
        <v>0</v>
      </c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R206" s="147" t="s">
        <v>327</v>
      </c>
      <c r="AT206" s="147" t="s">
        <v>187</v>
      </c>
      <c r="AU206" s="147" t="s">
        <v>85</v>
      </c>
      <c r="AY206" s="15" t="s">
        <v>120</v>
      </c>
      <c r="BE206" s="148">
        <f>IF(N206="základní",J206,0)</f>
        <v>0</v>
      </c>
      <c r="BF206" s="148">
        <f>IF(N206="snížená",J206,0)</f>
        <v>0</v>
      </c>
      <c r="BG206" s="148">
        <f>IF(N206="zákl. přenesená",J206,0)</f>
        <v>0</v>
      </c>
      <c r="BH206" s="148">
        <f>IF(N206="sníž. přenesená",J206,0)</f>
        <v>0</v>
      </c>
      <c r="BI206" s="148">
        <f>IF(N206="nulová",J206,0)</f>
        <v>0</v>
      </c>
      <c r="BJ206" s="15" t="s">
        <v>83</v>
      </c>
      <c r="BK206" s="148">
        <f>ROUND(I206*H206,2)</f>
        <v>0</v>
      </c>
      <c r="BL206" s="15" t="s">
        <v>246</v>
      </c>
      <c r="BM206" s="147" t="s">
        <v>1091</v>
      </c>
    </row>
    <row r="207" spans="1:65" s="2" customFormat="1" ht="16.5" customHeight="1">
      <c r="A207" s="30"/>
      <c r="B207" s="135"/>
      <c r="C207" s="136" t="s">
        <v>410</v>
      </c>
      <c r="D207" s="136" t="s">
        <v>121</v>
      </c>
      <c r="E207" s="137" t="s">
        <v>1092</v>
      </c>
      <c r="F207" s="138" t="s">
        <v>1093</v>
      </c>
      <c r="G207" s="139" t="s">
        <v>124</v>
      </c>
      <c r="H207" s="140">
        <v>1</v>
      </c>
      <c r="I207" s="141"/>
      <c r="J207" s="142">
        <f>ROUND(I207*H207,2)</f>
        <v>0</v>
      </c>
      <c r="K207" s="138" t="s">
        <v>1</v>
      </c>
      <c r="L207" s="31"/>
      <c r="M207" s="143" t="s">
        <v>1</v>
      </c>
      <c r="N207" s="144" t="s">
        <v>40</v>
      </c>
      <c r="O207" s="56"/>
      <c r="P207" s="145">
        <f>O207*H207</f>
        <v>0</v>
      </c>
      <c r="Q207" s="145">
        <v>0</v>
      </c>
      <c r="R207" s="145">
        <f>Q207*H207</f>
        <v>0</v>
      </c>
      <c r="S207" s="145">
        <v>0</v>
      </c>
      <c r="T207" s="146">
        <f>S207*H207</f>
        <v>0</v>
      </c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R207" s="147" t="s">
        <v>246</v>
      </c>
      <c r="AT207" s="147" t="s">
        <v>121</v>
      </c>
      <c r="AU207" s="147" t="s">
        <v>85</v>
      </c>
      <c r="AY207" s="15" t="s">
        <v>120</v>
      </c>
      <c r="BE207" s="148">
        <f>IF(N207="základní",J207,0)</f>
        <v>0</v>
      </c>
      <c r="BF207" s="148">
        <f>IF(N207="snížená",J207,0)</f>
        <v>0</v>
      </c>
      <c r="BG207" s="148">
        <f>IF(N207="zákl. přenesená",J207,0)</f>
        <v>0</v>
      </c>
      <c r="BH207" s="148">
        <f>IF(N207="sníž. přenesená",J207,0)</f>
        <v>0</v>
      </c>
      <c r="BI207" s="148">
        <f>IF(N207="nulová",J207,0)</f>
        <v>0</v>
      </c>
      <c r="BJ207" s="15" t="s">
        <v>83</v>
      </c>
      <c r="BK207" s="148">
        <f>ROUND(I207*H207,2)</f>
        <v>0</v>
      </c>
      <c r="BL207" s="15" t="s">
        <v>246</v>
      </c>
      <c r="BM207" s="147" t="s">
        <v>1094</v>
      </c>
    </row>
    <row r="208" spans="1:65" s="2" customFormat="1" ht="16.5" customHeight="1">
      <c r="A208" s="30"/>
      <c r="B208" s="135"/>
      <c r="C208" s="136" t="s">
        <v>414</v>
      </c>
      <c r="D208" s="136" t="s">
        <v>121</v>
      </c>
      <c r="E208" s="137" t="s">
        <v>1095</v>
      </c>
      <c r="F208" s="138" t="s">
        <v>1096</v>
      </c>
      <c r="G208" s="139" t="s">
        <v>124</v>
      </c>
      <c r="H208" s="140">
        <v>1</v>
      </c>
      <c r="I208" s="141"/>
      <c r="J208" s="142">
        <f>ROUND(I208*H208,2)</f>
        <v>0</v>
      </c>
      <c r="K208" s="138" t="s">
        <v>1</v>
      </c>
      <c r="L208" s="31"/>
      <c r="M208" s="143" t="s">
        <v>1</v>
      </c>
      <c r="N208" s="144" t="s">
        <v>40</v>
      </c>
      <c r="O208" s="56"/>
      <c r="P208" s="145">
        <f>O208*H208</f>
        <v>0</v>
      </c>
      <c r="Q208" s="145">
        <v>0</v>
      </c>
      <c r="R208" s="145">
        <f>Q208*H208</f>
        <v>0</v>
      </c>
      <c r="S208" s="145">
        <v>0</v>
      </c>
      <c r="T208" s="146">
        <f>S208*H208</f>
        <v>0</v>
      </c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R208" s="147" t="s">
        <v>246</v>
      </c>
      <c r="AT208" s="147" t="s">
        <v>121</v>
      </c>
      <c r="AU208" s="147" t="s">
        <v>85</v>
      </c>
      <c r="AY208" s="15" t="s">
        <v>120</v>
      </c>
      <c r="BE208" s="148">
        <f>IF(N208="základní",J208,0)</f>
        <v>0</v>
      </c>
      <c r="BF208" s="148">
        <f>IF(N208="snížená",J208,0)</f>
        <v>0</v>
      </c>
      <c r="BG208" s="148">
        <f>IF(N208="zákl. přenesená",J208,0)</f>
        <v>0</v>
      </c>
      <c r="BH208" s="148">
        <f>IF(N208="sníž. přenesená",J208,0)</f>
        <v>0</v>
      </c>
      <c r="BI208" s="148">
        <f>IF(N208="nulová",J208,0)</f>
        <v>0</v>
      </c>
      <c r="BJ208" s="15" t="s">
        <v>83</v>
      </c>
      <c r="BK208" s="148">
        <f>ROUND(I208*H208,2)</f>
        <v>0</v>
      </c>
      <c r="BL208" s="15" t="s">
        <v>246</v>
      </c>
      <c r="BM208" s="147" t="s">
        <v>1097</v>
      </c>
    </row>
    <row r="209" spans="1:65" s="11" customFormat="1" ht="25.9" customHeight="1">
      <c r="B209" s="124"/>
      <c r="D209" s="125" t="s">
        <v>74</v>
      </c>
      <c r="E209" s="126" t="s">
        <v>511</v>
      </c>
      <c r="F209" s="126" t="s">
        <v>512</v>
      </c>
      <c r="I209" s="127"/>
      <c r="J209" s="128">
        <f>BK209</f>
        <v>0</v>
      </c>
      <c r="L209" s="124"/>
      <c r="M209" s="129"/>
      <c r="N209" s="130"/>
      <c r="O209" s="130"/>
      <c r="P209" s="131">
        <f>P210</f>
        <v>0</v>
      </c>
      <c r="Q209" s="130"/>
      <c r="R209" s="131">
        <f>R210</f>
        <v>0</v>
      </c>
      <c r="S209" s="130"/>
      <c r="T209" s="132">
        <f>T210</f>
        <v>0</v>
      </c>
      <c r="AR209" s="125" t="s">
        <v>125</v>
      </c>
      <c r="AT209" s="133" t="s">
        <v>74</v>
      </c>
      <c r="AU209" s="133" t="s">
        <v>75</v>
      </c>
      <c r="AY209" s="125" t="s">
        <v>120</v>
      </c>
      <c r="BK209" s="134">
        <f>BK210</f>
        <v>0</v>
      </c>
    </row>
    <row r="210" spans="1:65" s="2" customFormat="1" ht="16.5" customHeight="1">
      <c r="A210" s="30"/>
      <c r="B210" s="135"/>
      <c r="C210" s="136" t="s">
        <v>420</v>
      </c>
      <c r="D210" s="136" t="s">
        <v>121</v>
      </c>
      <c r="E210" s="137" t="s">
        <v>514</v>
      </c>
      <c r="F210" s="138" t="s">
        <v>515</v>
      </c>
      <c r="G210" s="139" t="s">
        <v>124</v>
      </c>
      <c r="H210" s="140">
        <v>1</v>
      </c>
      <c r="I210" s="141"/>
      <c r="J210" s="142">
        <f>ROUND(I210*H210,2)</f>
        <v>0</v>
      </c>
      <c r="K210" s="138" t="s">
        <v>1</v>
      </c>
      <c r="L210" s="31"/>
      <c r="M210" s="149" t="s">
        <v>1</v>
      </c>
      <c r="N210" s="150" t="s">
        <v>40</v>
      </c>
      <c r="O210" s="151"/>
      <c r="P210" s="152">
        <f>O210*H210</f>
        <v>0</v>
      </c>
      <c r="Q210" s="152">
        <v>0</v>
      </c>
      <c r="R210" s="152">
        <f>Q210*H210</f>
        <v>0</v>
      </c>
      <c r="S210" s="152">
        <v>0</v>
      </c>
      <c r="T210" s="153">
        <f>S210*H210</f>
        <v>0</v>
      </c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R210" s="147" t="s">
        <v>125</v>
      </c>
      <c r="AT210" s="147" t="s">
        <v>121</v>
      </c>
      <c r="AU210" s="147" t="s">
        <v>83</v>
      </c>
      <c r="AY210" s="15" t="s">
        <v>120</v>
      </c>
      <c r="BE210" s="148">
        <f>IF(N210="základní",J210,0)</f>
        <v>0</v>
      </c>
      <c r="BF210" s="148">
        <f>IF(N210="snížená",J210,0)</f>
        <v>0</v>
      </c>
      <c r="BG210" s="148">
        <f>IF(N210="zákl. přenesená",J210,0)</f>
        <v>0</v>
      </c>
      <c r="BH210" s="148">
        <f>IF(N210="sníž. přenesená",J210,0)</f>
        <v>0</v>
      </c>
      <c r="BI210" s="148">
        <f>IF(N210="nulová",J210,0)</f>
        <v>0</v>
      </c>
      <c r="BJ210" s="15" t="s">
        <v>83</v>
      </c>
      <c r="BK210" s="148">
        <f>ROUND(I210*H210,2)</f>
        <v>0</v>
      </c>
      <c r="BL210" s="15" t="s">
        <v>125</v>
      </c>
      <c r="BM210" s="147" t="s">
        <v>1098</v>
      </c>
    </row>
    <row r="211" spans="1:65" s="2" customFormat="1" ht="6.95" customHeight="1">
      <c r="A211" s="30"/>
      <c r="B211" s="45"/>
      <c r="C211" s="46"/>
      <c r="D211" s="46"/>
      <c r="E211" s="46"/>
      <c r="F211" s="46"/>
      <c r="G211" s="46"/>
      <c r="H211" s="46"/>
      <c r="I211" s="46"/>
      <c r="J211" s="46"/>
      <c r="K211" s="46"/>
      <c r="L211" s="31"/>
      <c r="M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</row>
  </sheetData>
  <autoFilter ref="C123:K210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00 - VRN</vt:lpstr>
      <vt:lpstr>20 - D.02 - Zpevněné ploc...</vt:lpstr>
      <vt:lpstr>30 - D.03 - Krajinářská a...</vt:lpstr>
      <vt:lpstr>40 - D.04 - Mobiliář a vy...</vt:lpstr>
      <vt:lpstr>'00 - VRN'!Názvy_tisku</vt:lpstr>
      <vt:lpstr>'20 - D.02 - Zpevněné ploc...'!Názvy_tisku</vt:lpstr>
      <vt:lpstr>'30 - D.03 - Krajinářská a...'!Názvy_tisku</vt:lpstr>
      <vt:lpstr>'40 - D.04 - Mobiliář a vy...'!Názvy_tisku</vt:lpstr>
      <vt:lpstr>'Rekapitulace stavby'!Názvy_tisku</vt:lpstr>
      <vt:lpstr>'00 - VRN'!Oblast_tisku</vt:lpstr>
      <vt:lpstr>'20 - D.02 - Zpevněné ploc...'!Oblast_tisku</vt:lpstr>
      <vt:lpstr>'30 - D.03 - Krajinářská a...'!Oblast_tisku</vt:lpstr>
      <vt:lpstr>'40 - D.04 - Mobiliář a vy...'!Oblast_tisku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LEGION-MILAN\Milan</dc:creator>
  <cp:lastModifiedBy>Spravce</cp:lastModifiedBy>
  <dcterms:created xsi:type="dcterms:W3CDTF">2024-10-15T06:24:53Z</dcterms:created>
  <dcterms:modified xsi:type="dcterms:W3CDTF">2024-10-16T06:08:27Z</dcterms:modified>
</cp:coreProperties>
</file>